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activeTab="0"/>
  </bookViews>
  <sheets>
    <sheet name="Тольятти  ЯНВАРЬ 2012" sheetId="1" r:id="rId1"/>
  </sheets>
  <definedNames>
    <definedName name="_xlnm.Print_Area" localSheetId="0">'Тольятти  ЯНВАРЬ 2012'!$A$1:$U$63</definedName>
  </definedNames>
  <calcPr fullCalcOnLoad="1"/>
</workbook>
</file>

<file path=xl/sharedStrings.xml><?xml version="1.0" encoding="utf-8"?>
<sst xmlns="http://schemas.openxmlformats.org/spreadsheetml/2006/main" count="60" uniqueCount="59">
  <si>
    <t>Город</t>
  </si>
  <si>
    <t>Тольятти</t>
  </si>
  <si>
    <t>День выхода</t>
  </si>
  <si>
    <t>среда</t>
  </si>
  <si>
    <t>Формат</t>
  </si>
  <si>
    <t>А4</t>
  </si>
  <si>
    <t xml:space="preserve">Тираж </t>
  </si>
  <si>
    <t xml:space="preserve">  РАСЦЕНКИ  НА РАЗМЕЩЕНИЕ РЕКЛАМЫ</t>
  </si>
  <si>
    <t>Доля полосы</t>
  </si>
  <si>
    <t>СТОИМОСТЬ ОДНОЙ ПУБЛИКАЦИИ</t>
  </si>
  <si>
    <t>РАЗМЕРЫ МАКЕТОВ</t>
  </si>
  <si>
    <t>Базовая стоимость</t>
  </si>
  <si>
    <t>2-3         выхода</t>
  </si>
  <si>
    <t>4-7 выходов</t>
  </si>
  <si>
    <t>8-11 выходов</t>
  </si>
  <si>
    <t>12-18 выходов</t>
  </si>
  <si>
    <t>19-23  выходов</t>
  </si>
  <si>
    <t>24 выхода и более</t>
  </si>
  <si>
    <t>Размеры /мм/</t>
  </si>
  <si>
    <t>ВНУТРЕННЯЯ ПОЛОСА</t>
  </si>
  <si>
    <t>ТВ-ПРОГРАММА</t>
  </si>
  <si>
    <t xml:space="preserve"> НАЦЕНКИ НА РАЗМЕЩЕНИЕ РЕКЛАМЫ</t>
  </si>
  <si>
    <t>ВНУТРЕННЯЯ ПОЛОСА, ГЛЯНЕЦ</t>
  </si>
  <si>
    <t>2 ОБЛОЖКА</t>
  </si>
  <si>
    <t>3 ОБЛОЖКА</t>
  </si>
  <si>
    <t>За размещение в первой половине издания</t>
  </si>
  <si>
    <t>За размещение на правой полосе</t>
  </si>
  <si>
    <r>
      <t xml:space="preserve">ТРЕБОВАНИЯ К ОРИГИНАЛ МАКЕТАМ </t>
    </r>
    <r>
      <rPr>
        <sz val="14"/>
        <rFont val="Arial"/>
        <family val="2"/>
      </rPr>
      <t xml:space="preserve"> </t>
    </r>
  </si>
  <si>
    <t>4 ОБЛОЖКА</t>
  </si>
  <si>
    <t>ОБО ВСЕМ</t>
  </si>
  <si>
    <t>СТРОЧНЫЕ ОБЪЯВЛЕНИЯ</t>
  </si>
  <si>
    <t>Тип выделения</t>
  </si>
  <si>
    <t>Доп. слово (свыше 3 знаков)</t>
  </si>
  <si>
    <t>Обычный шрифт</t>
  </si>
  <si>
    <t>Жирный шрифт</t>
  </si>
  <si>
    <t>Обычный шрифт в рамке</t>
  </si>
  <si>
    <t>Жирный в рамке выделенный цветом</t>
  </si>
  <si>
    <t>тел./факс (8482) 251-900</t>
  </si>
  <si>
    <t>г.Тольятти,</t>
  </si>
  <si>
    <t>ул.Комсомольская, 76.</t>
  </si>
  <si>
    <t>cайт www.antenna-telesem.ru</t>
  </si>
  <si>
    <t>2 этаж</t>
  </si>
  <si>
    <t>85,5х58</t>
  </si>
  <si>
    <t>85,5х244  /  175х120</t>
  </si>
  <si>
    <t>85,5х120  /  175х58</t>
  </si>
  <si>
    <t>40,75х27</t>
  </si>
  <si>
    <t>*Только для ТВ-программы</t>
  </si>
  <si>
    <r>
      <t>40,75х58 / 85,5х27/175х15</t>
    </r>
    <r>
      <rPr>
        <b/>
        <sz val="14"/>
        <rFont val="Arial"/>
        <family val="2"/>
      </rPr>
      <t>*</t>
    </r>
  </si>
  <si>
    <t xml:space="preserve"> Готовые макеты принимаются в электронной версии с расширением *ai, *.eps  (шрифты в кривых), *.tiff с приложением распечатки. Для полноцветных макетов обязательны CMYK -формат и описанные требования к использованию фирменных цветов, если таковые имеются. Размеры макетов должны соответствовать модульной сетке. Содержание рекламы не должно противоречить действующему законодательству  РФ.</t>
  </si>
  <si>
    <t>40,75х15</t>
  </si>
  <si>
    <t>объявление до 6 слов (свыше 3 знаков)</t>
  </si>
  <si>
    <t>175х244/205x285**</t>
  </si>
  <si>
    <t>**Реклама навылет - только для глянцевых полос, поля не менее 1 см</t>
  </si>
  <si>
    <t>За  размещение на фиксированном месте в рекламном блоке</t>
  </si>
  <si>
    <r>
      <t>ПРИЕМ ЗАЯВОК В НОМЕР:</t>
    </r>
    <r>
      <rPr>
        <sz val="14"/>
        <rFont val="Arial"/>
        <family val="2"/>
      </rPr>
      <t xml:space="preserve">  </t>
    </r>
    <r>
      <rPr>
        <b/>
        <sz val="14"/>
        <rFont val="Arial"/>
        <family val="2"/>
      </rPr>
      <t>СРЕДА, ДО 18.00</t>
    </r>
  </si>
  <si>
    <t>e-mail: info@tele7-tlt.ru</t>
  </si>
  <si>
    <t>За размещение вне рекламного блока (от 1/2 и выше)</t>
  </si>
  <si>
    <t xml:space="preserve"> "Утверждаю": Генеральный директор ООО "Телесемь" в Тольятти"                             Ломакина С.А.</t>
  </si>
  <si>
    <t>Цены указаны в рублях с учетом НДС 18%, действительны с 01 января 2012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</si>
</sst>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_-* #,##0_р_._-;\-* #,##0_р_._-;_-* \-??_р_._-;_-@_-"/>
    <numFmt numFmtId="166" formatCode="_-* #,##0.00&quot;р.&quot;_-;\-* #,##0.00&quot;р.&quot;_-;_-* \-??&quot;р.&quot;_-;_-@_-"/>
    <numFmt numFmtId="167" formatCode="_-* #,##0&quot;р.&quot;_-;\-* #,##0&quot;р.&quot;_-;_-* \-??&quot;р.&quot;_-;_-@_-"/>
    <numFmt numFmtId="168" formatCode="_-* #,##0_р_._-;\-* #,##0_р_._-;_-* &quot;-&quot;??_р_._-;_-@_-"/>
  </numFmts>
  <fonts count="62">
    <font>
      <sz val="10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 Cyr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b/>
      <sz val="26"/>
      <color indexed="9"/>
      <name val="Arial"/>
      <family val="2"/>
    </font>
    <font>
      <b/>
      <sz val="14"/>
      <name val="Arial Cyr"/>
      <family val="2"/>
    </font>
    <font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3"/>
      <name val="Arial"/>
      <family val="2"/>
    </font>
    <font>
      <b/>
      <sz val="18"/>
      <name val="Arial"/>
      <family val="2"/>
    </font>
    <font>
      <sz val="18"/>
      <name val="Arial Cyr"/>
      <family val="2"/>
    </font>
    <font>
      <b/>
      <sz val="18"/>
      <name val="Arial Cyr"/>
      <family val="2"/>
    </font>
    <font>
      <sz val="18"/>
      <color indexed="9"/>
      <name val="Arial Cyr"/>
      <family val="2"/>
    </font>
    <font>
      <b/>
      <sz val="18"/>
      <color indexed="9"/>
      <name val="Arial"/>
      <family val="2"/>
    </font>
    <font>
      <sz val="8"/>
      <name val="Arial Cyr"/>
      <family val="2"/>
    </font>
    <font>
      <u val="single"/>
      <sz val="7"/>
      <color indexed="12"/>
      <name val="Arial Cyr"/>
      <family val="2"/>
    </font>
    <font>
      <u val="single"/>
      <sz val="7"/>
      <color indexed="36"/>
      <name val="Arial Cyr"/>
      <family val="2"/>
    </font>
    <font>
      <i/>
      <sz val="10"/>
      <name val="Arial"/>
      <family val="2"/>
    </font>
    <font>
      <i/>
      <sz val="10"/>
      <name val="Arial Cyr"/>
      <family val="0"/>
    </font>
    <font>
      <b/>
      <sz val="16"/>
      <name val="Arial Cyr"/>
      <family val="2"/>
    </font>
    <font>
      <b/>
      <sz val="3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2" fillId="0" borderId="0" applyNumberFormat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61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9" fontId="0" fillId="0" borderId="0" xfId="57" applyFont="1" applyFill="1" applyBorder="1" applyAlignment="1" applyProtection="1">
      <alignment/>
      <protection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9" fontId="0" fillId="0" borderId="0" xfId="57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164" fontId="13" fillId="0" borderId="0" xfId="60" applyFont="1" applyFill="1" applyBorder="1" applyAlignment="1" applyProtection="1">
      <alignment horizontal="center" vertical="center"/>
      <protection/>
    </xf>
    <xf numFmtId="164" fontId="2" fillId="0" borderId="0" xfId="60" applyFont="1" applyFill="1" applyBorder="1" applyAlignment="1" applyProtection="1">
      <alignment/>
      <protection/>
    </xf>
    <xf numFmtId="164" fontId="10" fillId="0" borderId="0" xfId="60" applyFont="1" applyFill="1" applyBorder="1" applyAlignment="1" applyProtection="1">
      <alignment horizontal="center" wrapText="1"/>
      <protection/>
    </xf>
    <xf numFmtId="164" fontId="10" fillId="0" borderId="0" xfId="60" applyFont="1" applyFill="1" applyBorder="1" applyAlignment="1" applyProtection="1">
      <alignment horizontal="center"/>
      <protection/>
    </xf>
    <xf numFmtId="164" fontId="10" fillId="0" borderId="0" xfId="60" applyFont="1" applyFill="1" applyBorder="1" applyAlignment="1" applyProtection="1">
      <alignment/>
      <protection/>
    </xf>
    <xf numFmtId="164" fontId="2" fillId="0" borderId="0" xfId="60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6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>
      <alignment horizontal="center" vertical="center" wrapText="1"/>
    </xf>
    <xf numFmtId="164" fontId="12" fillId="33" borderId="0" xfId="6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65" fontId="9" fillId="0" borderId="12" xfId="60" applyNumberFormat="1" applyFont="1" applyFill="1" applyBorder="1" applyAlignment="1" applyProtection="1">
      <alignment horizontal="center" vertical="center"/>
      <protection/>
    </xf>
    <xf numFmtId="3" fontId="9" fillId="0" borderId="0" xfId="0" applyNumberFormat="1" applyFont="1" applyFill="1" applyBorder="1" applyAlignment="1">
      <alignment horizontal="center" vertical="center"/>
    </xf>
    <xf numFmtId="164" fontId="9" fillId="0" borderId="0" xfId="60" applyFont="1" applyFill="1" applyBorder="1" applyAlignment="1" applyProtection="1">
      <alignment horizontal="center" vertical="center"/>
      <protection/>
    </xf>
    <xf numFmtId="3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0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164" fontId="14" fillId="0" borderId="0" xfId="60" applyFont="1" applyFill="1" applyBorder="1" applyAlignment="1" applyProtection="1">
      <alignment horizontal="center" vertical="center"/>
      <protection/>
    </xf>
    <xf numFmtId="3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66" fontId="4" fillId="0" borderId="0" xfId="43" applyFont="1" applyFill="1" applyBorder="1" applyAlignment="1" applyProtection="1">
      <alignment horizontal="left"/>
      <protection/>
    </xf>
    <xf numFmtId="0" fontId="6" fillId="0" borderId="0" xfId="0" applyNumberFormat="1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horizontal="left" vertical="center"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5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6" fillId="0" borderId="0" xfId="0" applyNumberFormat="1" applyFont="1" applyBorder="1" applyAlignment="1">
      <alignment horizontal="center" vertical="center" wrapText="1"/>
    </xf>
    <xf numFmtId="13" fontId="4" fillId="0" borderId="10" xfId="0" applyNumberFormat="1" applyFont="1" applyBorder="1" applyAlignment="1">
      <alignment horizontal="center" vertical="center" wrapText="1"/>
    </xf>
    <xf numFmtId="13" fontId="4" fillId="0" borderId="10" xfId="0" applyNumberFormat="1" applyFont="1" applyFill="1" applyBorder="1" applyAlignment="1">
      <alignment horizontal="center" vertical="center" wrapText="1"/>
    </xf>
    <xf numFmtId="13" fontId="4" fillId="0" borderId="13" xfId="0" applyNumberFormat="1" applyFont="1" applyFill="1" applyBorder="1" applyAlignment="1">
      <alignment horizontal="center" vertical="center" wrapText="1"/>
    </xf>
    <xf numFmtId="12" fontId="4" fillId="0" borderId="10" xfId="0" applyNumberFormat="1" applyFont="1" applyFill="1" applyBorder="1" applyAlignment="1">
      <alignment horizontal="center" vertical="center" wrapText="1"/>
    </xf>
    <xf numFmtId="12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13" fontId="4" fillId="0" borderId="14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/>
    </xf>
    <xf numFmtId="0" fontId="24" fillId="0" borderId="0" xfId="0" applyFont="1" applyAlignment="1">
      <alignment/>
    </xf>
    <xf numFmtId="14" fontId="25" fillId="0" borderId="0" xfId="0" applyNumberFormat="1" applyFont="1" applyAlignment="1">
      <alignment/>
    </xf>
    <xf numFmtId="0" fontId="25" fillId="0" borderId="0" xfId="0" applyFont="1" applyFill="1" applyAlignment="1">
      <alignment/>
    </xf>
    <xf numFmtId="13" fontId="4" fillId="34" borderId="13" xfId="0" applyNumberFormat="1" applyFont="1" applyFill="1" applyBorder="1" applyAlignment="1">
      <alignment horizontal="center" vertical="center" wrapText="1"/>
    </xf>
    <xf numFmtId="165" fontId="9" fillId="34" borderId="12" xfId="6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 wrapText="1"/>
    </xf>
    <xf numFmtId="9" fontId="4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9" fontId="4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9" fillId="0" borderId="0" xfId="0" applyNumberFormat="1" applyFont="1" applyBorder="1" applyAlignment="1">
      <alignment horizontal="center" vertical="center" wrapText="1"/>
    </xf>
    <xf numFmtId="167" fontId="9" fillId="34" borderId="10" xfId="43" applyNumberFormat="1" applyFont="1" applyFill="1" applyBorder="1" applyAlignment="1" applyProtection="1">
      <alignment vertical="center"/>
      <protection/>
    </xf>
    <xf numFmtId="167" fontId="9" fillId="0" borderId="10" xfId="43" applyNumberFormat="1" applyFont="1" applyFill="1" applyBorder="1" applyAlignment="1" applyProtection="1">
      <alignment horizontal="center" vertical="center"/>
      <protection/>
    </xf>
    <xf numFmtId="0" fontId="12" fillId="33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vertical="center" wrapText="1"/>
    </xf>
    <xf numFmtId="0" fontId="26" fillId="33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9" fontId="4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0" fillId="0" borderId="15" xfId="0" applyBorder="1" applyAlignment="1">
      <alignment/>
    </xf>
    <xf numFmtId="9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9" fontId="4" fillId="0" borderId="15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6</xdr:col>
      <xdr:colOff>1047750</xdr:colOff>
      <xdr:row>7</xdr:row>
      <xdr:rowOff>85725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704850"/>
          <a:ext cx="7953375" cy="1847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showGridLines="0" tabSelected="1" view="pageBreakPreview" zoomScale="70" zoomScaleNormal="70" zoomScaleSheetLayoutView="70" zoomScalePageLayoutView="0" workbookViewId="0" topLeftCell="B22">
      <selection activeCell="E11" sqref="E11"/>
    </sheetView>
  </sheetViews>
  <sheetFormatPr defaultColWidth="9.00390625" defaultRowHeight="12.75"/>
  <cols>
    <col min="1" max="1" width="4.00390625" style="1" customWidth="1"/>
    <col min="2" max="5" width="17.875" style="0" customWidth="1"/>
    <col min="6" max="6" width="19.25390625" style="0" customWidth="1"/>
    <col min="7" max="9" width="17.875" style="0" customWidth="1"/>
    <col min="10" max="15" width="0" style="0" hidden="1" customWidth="1"/>
    <col min="16" max="16" width="7.375" style="2" customWidth="1"/>
    <col min="17" max="18" width="22.75390625" style="0" customWidth="1"/>
    <col min="19" max="19" width="22.75390625" style="3" customWidth="1"/>
    <col min="20" max="20" width="3.00390625" style="0" customWidth="1"/>
  </cols>
  <sheetData>
    <row r="1" spans="2:9" ht="27.75" customHeight="1">
      <c r="B1" s="78" t="s">
        <v>57</v>
      </c>
      <c r="I1" s="79">
        <v>40883</v>
      </c>
    </row>
    <row r="2" ht="27.75" customHeight="1"/>
    <row r="3" spans="7:20" ht="27.75" customHeight="1">
      <c r="G3" s="4"/>
      <c r="H3" s="4"/>
      <c r="I3" s="4"/>
      <c r="J3" s="4"/>
      <c r="K3" s="4"/>
      <c r="L3" s="4"/>
      <c r="M3" s="4"/>
      <c r="N3" s="4"/>
      <c r="O3" s="4"/>
      <c r="P3" s="5" t="s">
        <v>0</v>
      </c>
      <c r="Q3" s="5"/>
      <c r="R3" s="5" t="s">
        <v>1</v>
      </c>
      <c r="S3" s="6"/>
      <c r="T3" s="7"/>
    </row>
    <row r="4" spans="7:20" ht="27.75" customHeight="1">
      <c r="G4" s="4"/>
      <c r="H4" s="4"/>
      <c r="I4" s="4"/>
      <c r="J4" s="4"/>
      <c r="K4" s="4"/>
      <c r="L4" s="4"/>
      <c r="M4" s="4"/>
      <c r="N4" s="4"/>
      <c r="O4" s="4"/>
      <c r="P4" s="5" t="s">
        <v>2</v>
      </c>
      <c r="Q4" s="5"/>
      <c r="R4" s="5" t="s">
        <v>3</v>
      </c>
      <c r="S4" s="6"/>
      <c r="T4" s="7"/>
    </row>
    <row r="5" spans="7:20" ht="27.75" customHeight="1">
      <c r="G5" s="4"/>
      <c r="H5" s="4"/>
      <c r="I5" s="4"/>
      <c r="J5" s="4"/>
      <c r="K5" s="4"/>
      <c r="L5" s="4"/>
      <c r="M5" s="4"/>
      <c r="N5" s="4"/>
      <c r="O5" s="4"/>
      <c r="P5" s="5" t="s">
        <v>4</v>
      </c>
      <c r="Q5" s="5"/>
      <c r="R5" s="5" t="s">
        <v>5</v>
      </c>
      <c r="S5" s="6"/>
      <c r="T5" s="7"/>
    </row>
    <row r="6" spans="7:20" ht="27.75" customHeight="1">
      <c r="G6" s="4"/>
      <c r="H6" s="4"/>
      <c r="I6" s="4"/>
      <c r="J6" s="4"/>
      <c r="K6" s="4"/>
      <c r="L6" s="4"/>
      <c r="M6" s="4"/>
      <c r="N6" s="4"/>
      <c r="O6" s="4"/>
      <c r="P6" s="5" t="s">
        <v>6</v>
      </c>
      <c r="Q6" s="5"/>
      <c r="R6" s="83">
        <v>43778</v>
      </c>
      <c r="S6" s="6"/>
      <c r="T6" s="7"/>
    </row>
    <row r="7" spans="7:20" ht="27.75" customHeight="1">
      <c r="G7" s="4"/>
      <c r="H7" s="4"/>
      <c r="I7" s="4"/>
      <c r="J7" s="4"/>
      <c r="K7" s="4"/>
      <c r="L7" s="4"/>
      <c r="M7" s="4"/>
      <c r="N7" s="4"/>
      <c r="O7" s="4"/>
      <c r="P7" s="8"/>
      <c r="Q7" s="9"/>
      <c r="R7" s="5"/>
      <c r="S7" s="6"/>
      <c r="T7" s="7"/>
    </row>
    <row r="8" spans="4:19" ht="27.75" customHeight="1">
      <c r="D8" s="10"/>
      <c r="E8" s="10"/>
      <c r="F8" s="10"/>
      <c r="G8" s="10"/>
      <c r="H8" s="10"/>
      <c r="I8" s="11"/>
      <c r="J8" s="12"/>
      <c r="K8" s="12"/>
      <c r="L8" s="12"/>
      <c r="M8" s="12"/>
      <c r="N8" s="12"/>
      <c r="O8" s="12"/>
      <c r="P8" s="8"/>
      <c r="Q8" s="9"/>
      <c r="R8" s="5"/>
      <c r="S8" s="6"/>
    </row>
    <row r="9" spans="3:20" ht="27.75" customHeight="1">
      <c r="C9" s="2">
        <v>1.1</v>
      </c>
      <c r="D9" s="13"/>
      <c r="E9" s="13"/>
      <c r="F9" s="13"/>
      <c r="G9" s="13"/>
      <c r="H9" s="13"/>
      <c r="I9" s="13"/>
      <c r="P9" s="14"/>
      <c r="R9" s="9"/>
      <c r="S9" s="6"/>
      <c r="T9" s="4"/>
    </row>
    <row r="10" spans="2:16" ht="34.5" customHeight="1">
      <c r="B10" s="100" t="s">
        <v>7</v>
      </c>
      <c r="C10" s="100"/>
      <c r="D10" s="100"/>
      <c r="E10" s="100"/>
      <c r="F10" s="100"/>
      <c r="G10" s="100"/>
      <c r="H10" s="100"/>
      <c r="I10" s="100"/>
      <c r="J10" s="15"/>
      <c r="K10" s="15"/>
      <c r="L10" s="15"/>
      <c r="M10" s="15"/>
      <c r="N10" s="15"/>
      <c r="O10" s="15"/>
      <c r="P10" s="73"/>
    </row>
    <row r="11" spans="16:17" ht="27.75" customHeight="1">
      <c r="P11" s="74"/>
      <c r="Q11" s="74"/>
    </row>
    <row r="12" spans="1:17" ht="27.75" customHeight="1">
      <c r="A12" s="16"/>
      <c r="B12" s="86" t="s">
        <v>58</v>
      </c>
      <c r="C12" s="17"/>
      <c r="D12" s="17"/>
      <c r="E12" s="15"/>
      <c r="F12" s="15"/>
      <c r="P12" s="74"/>
      <c r="Q12" s="74"/>
    </row>
    <row r="13" spans="1:19" s="19" customFormat="1" ht="18">
      <c r="A13" s="18">
        <f>48043*C9</f>
        <v>52847.3</v>
      </c>
      <c r="C13" s="20">
        <v>1</v>
      </c>
      <c r="D13" s="21">
        <v>0.95</v>
      </c>
      <c r="E13" s="21">
        <v>0.9</v>
      </c>
      <c r="F13" s="21">
        <v>0.85</v>
      </c>
      <c r="G13" s="21">
        <v>0.8</v>
      </c>
      <c r="H13" s="20">
        <v>0.75</v>
      </c>
      <c r="I13" s="20">
        <v>0.7</v>
      </c>
      <c r="K13" s="22"/>
      <c r="L13" s="22"/>
      <c r="M13" s="22"/>
      <c r="N13" s="22"/>
      <c r="O13" s="22"/>
      <c r="P13" s="22"/>
      <c r="S13" s="23"/>
    </row>
    <row r="14" spans="2:20" ht="27" customHeight="1">
      <c r="B14" s="101" t="s">
        <v>8</v>
      </c>
      <c r="C14" s="98" t="s">
        <v>9</v>
      </c>
      <c r="D14" s="98"/>
      <c r="E14" s="98"/>
      <c r="F14" s="98"/>
      <c r="G14" s="98"/>
      <c r="H14" s="98"/>
      <c r="I14" s="98"/>
      <c r="J14" s="24"/>
      <c r="K14" s="24"/>
      <c r="L14" s="24"/>
      <c r="M14" s="24"/>
      <c r="N14" s="24"/>
      <c r="O14" s="24"/>
      <c r="Q14" s="102" t="s">
        <v>10</v>
      </c>
      <c r="R14" s="102"/>
      <c r="T14" s="103"/>
    </row>
    <row r="15" spans="2:20" ht="27" customHeight="1">
      <c r="B15" s="101"/>
      <c r="C15" s="25" t="s">
        <v>11</v>
      </c>
      <c r="D15" s="25" t="s">
        <v>12</v>
      </c>
      <c r="E15" s="25" t="s">
        <v>13</v>
      </c>
      <c r="F15" s="25" t="s">
        <v>14</v>
      </c>
      <c r="G15" s="25" t="s">
        <v>15</v>
      </c>
      <c r="H15" s="25" t="s">
        <v>16</v>
      </c>
      <c r="I15" s="26" t="s">
        <v>17</v>
      </c>
      <c r="J15" s="27"/>
      <c r="K15" s="27"/>
      <c r="L15" s="28"/>
      <c r="M15" s="28"/>
      <c r="N15" s="27"/>
      <c r="O15" s="27"/>
      <c r="P15" s="29"/>
      <c r="Q15" s="25" t="s">
        <v>8</v>
      </c>
      <c r="R15" s="25" t="s">
        <v>18</v>
      </c>
      <c r="T15" s="103"/>
    </row>
    <row r="16" spans="1:20" ht="27" customHeight="1">
      <c r="A16" s="1">
        <v>1</v>
      </c>
      <c r="B16" s="98" t="s">
        <v>19</v>
      </c>
      <c r="C16" s="98"/>
      <c r="D16" s="98"/>
      <c r="E16" s="98"/>
      <c r="F16" s="98"/>
      <c r="G16" s="98"/>
      <c r="H16" s="98"/>
      <c r="I16" s="98"/>
      <c r="J16" s="24"/>
      <c r="K16" s="24"/>
      <c r="L16" s="30"/>
      <c r="M16" s="30"/>
      <c r="N16" s="24"/>
      <c r="O16" s="24"/>
      <c r="P16" s="29"/>
      <c r="Q16" s="66">
        <v>1</v>
      </c>
      <c r="R16" s="71" t="s">
        <v>51</v>
      </c>
      <c r="S16" s="31"/>
      <c r="T16" s="32"/>
    </row>
    <row r="17" spans="1:20" s="17" customFormat="1" ht="27" customHeight="1">
      <c r="A17" s="1">
        <v>0.95</v>
      </c>
      <c r="B17" s="67">
        <v>2</v>
      </c>
      <c r="C17" s="33">
        <v>115470</v>
      </c>
      <c r="D17" s="33">
        <f>C17*0.95</f>
        <v>109696.5</v>
      </c>
      <c r="E17" s="33">
        <f>C17*0.9</f>
        <v>103923</v>
      </c>
      <c r="F17" s="33">
        <f>C17*0.85</f>
        <v>98149.5</v>
      </c>
      <c r="G17" s="33">
        <f>C17*0.8</f>
        <v>92376</v>
      </c>
      <c r="H17" s="33">
        <f>C17*0.75</f>
        <v>86602.5</v>
      </c>
      <c r="I17" s="33">
        <f>C17*0.7</f>
        <v>80829</v>
      </c>
      <c r="J17" s="34"/>
      <c r="K17" s="34"/>
      <c r="L17" s="35"/>
      <c r="M17" s="35"/>
      <c r="N17" s="34"/>
      <c r="O17" s="34"/>
      <c r="P17" s="36">
        <f>C17*I13</f>
        <v>80829</v>
      </c>
      <c r="Q17" s="67">
        <v>0.5</v>
      </c>
      <c r="R17" s="72" t="s">
        <v>43</v>
      </c>
      <c r="S17" s="37"/>
      <c r="T17" s="38"/>
    </row>
    <row r="18" spans="1:20" s="17" customFormat="1" ht="27" customHeight="1">
      <c r="A18" s="1">
        <v>1</v>
      </c>
      <c r="B18" s="67">
        <v>1</v>
      </c>
      <c r="C18" s="33">
        <v>60770</v>
      </c>
      <c r="D18" s="33">
        <f aca="true" t="shared" si="0" ref="D18:D53">C18*0.95</f>
        <v>57731.5</v>
      </c>
      <c r="E18" s="33">
        <f aca="true" t="shared" si="1" ref="E18:E23">C18*0.9</f>
        <v>54693</v>
      </c>
      <c r="F18" s="33">
        <f aca="true" t="shared" si="2" ref="F18:F23">C18*0.85</f>
        <v>51654.5</v>
      </c>
      <c r="G18" s="33">
        <f aca="true" t="shared" si="3" ref="G18:G23">C18*0.8</f>
        <v>48616</v>
      </c>
      <c r="H18" s="33">
        <f aca="true" t="shared" si="4" ref="H18:H23">C18*0.75</f>
        <v>45577.5</v>
      </c>
      <c r="I18" s="33">
        <f aca="true" t="shared" si="5" ref="I18:I23">C18*0.7</f>
        <v>42539</v>
      </c>
      <c r="J18" s="34"/>
      <c r="K18" s="34"/>
      <c r="L18" s="35"/>
      <c r="M18" s="35"/>
      <c r="N18" s="34"/>
      <c r="O18" s="34"/>
      <c r="P18" s="36"/>
      <c r="Q18" s="67">
        <v>0.25</v>
      </c>
      <c r="R18" s="72" t="s">
        <v>44</v>
      </c>
      <c r="S18" s="37"/>
      <c r="T18" s="38"/>
    </row>
    <row r="19" spans="1:20" s="17" customFormat="1" ht="27" customHeight="1">
      <c r="A19" s="1">
        <v>1.08</v>
      </c>
      <c r="B19" s="67">
        <v>0.5</v>
      </c>
      <c r="C19" s="33">
        <v>32820</v>
      </c>
      <c r="D19" s="33">
        <f t="shared" si="0"/>
        <v>31179</v>
      </c>
      <c r="E19" s="33">
        <f t="shared" si="1"/>
        <v>29538</v>
      </c>
      <c r="F19" s="33">
        <f t="shared" si="2"/>
        <v>27897</v>
      </c>
      <c r="G19" s="33">
        <f t="shared" si="3"/>
        <v>26256</v>
      </c>
      <c r="H19" s="33">
        <f t="shared" si="4"/>
        <v>24615</v>
      </c>
      <c r="I19" s="33">
        <f t="shared" si="5"/>
        <v>22974</v>
      </c>
      <c r="J19" s="34"/>
      <c r="K19" s="34"/>
      <c r="L19" s="35"/>
      <c r="M19" s="35"/>
      <c r="N19" s="34"/>
      <c r="O19" s="34"/>
      <c r="P19" s="36"/>
      <c r="Q19" s="67">
        <v>0.125</v>
      </c>
      <c r="R19" s="72" t="s">
        <v>42</v>
      </c>
      <c r="S19" s="37"/>
      <c r="T19" s="38"/>
    </row>
    <row r="20" spans="1:20" s="17" customFormat="1" ht="27" customHeight="1">
      <c r="A20" s="1">
        <v>1.12</v>
      </c>
      <c r="B20" s="67">
        <v>0.25</v>
      </c>
      <c r="C20" s="33">
        <v>17017</v>
      </c>
      <c r="D20" s="33">
        <f t="shared" si="0"/>
        <v>16166.15</v>
      </c>
      <c r="E20" s="33">
        <f t="shared" si="1"/>
        <v>15315.300000000001</v>
      </c>
      <c r="F20" s="33">
        <f t="shared" si="2"/>
        <v>14464.449999999999</v>
      </c>
      <c r="G20" s="33">
        <f t="shared" si="3"/>
        <v>13613.6</v>
      </c>
      <c r="H20" s="33">
        <f t="shared" si="4"/>
        <v>12762.75</v>
      </c>
      <c r="I20" s="33">
        <f t="shared" si="5"/>
        <v>11911.9</v>
      </c>
      <c r="J20" s="34"/>
      <c r="K20" s="34"/>
      <c r="L20" s="35"/>
      <c r="M20" s="35"/>
      <c r="N20" s="34"/>
      <c r="O20" s="34"/>
      <c r="P20" s="36"/>
      <c r="Q20" s="67">
        <v>0.0625</v>
      </c>
      <c r="R20" s="72" t="s">
        <v>47</v>
      </c>
      <c r="S20" s="37"/>
      <c r="T20" s="38"/>
    </row>
    <row r="21" spans="1:20" s="17" customFormat="1" ht="27" customHeight="1">
      <c r="A21" s="1">
        <v>1.13</v>
      </c>
      <c r="B21" s="67">
        <v>0.125</v>
      </c>
      <c r="C21" s="33">
        <v>8585</v>
      </c>
      <c r="D21" s="33">
        <f t="shared" si="0"/>
        <v>8155.75</v>
      </c>
      <c r="E21" s="33">
        <f t="shared" si="1"/>
        <v>7726.5</v>
      </c>
      <c r="F21" s="33">
        <f t="shared" si="2"/>
        <v>7297.25</v>
      </c>
      <c r="G21" s="33">
        <f t="shared" si="3"/>
        <v>6868</v>
      </c>
      <c r="H21" s="33">
        <f t="shared" si="4"/>
        <v>6438.75</v>
      </c>
      <c r="I21" s="33">
        <f t="shared" si="5"/>
        <v>6009.5</v>
      </c>
      <c r="J21" s="34"/>
      <c r="K21" s="34"/>
      <c r="L21" s="35"/>
      <c r="M21" s="35"/>
      <c r="N21" s="34"/>
      <c r="O21" s="34"/>
      <c r="P21" s="36"/>
      <c r="Q21" s="67">
        <v>0.03125</v>
      </c>
      <c r="R21" s="76" t="s">
        <v>45</v>
      </c>
      <c r="S21" s="37"/>
      <c r="T21" s="38"/>
    </row>
    <row r="22" spans="1:20" s="17" customFormat="1" ht="27" customHeight="1">
      <c r="A22" s="1">
        <v>1.15</v>
      </c>
      <c r="B22" s="67">
        <v>0.0625</v>
      </c>
      <c r="C22" s="33">
        <v>4370</v>
      </c>
      <c r="D22" s="33">
        <f t="shared" si="0"/>
        <v>4151.5</v>
      </c>
      <c r="E22" s="33">
        <f t="shared" si="1"/>
        <v>3933</v>
      </c>
      <c r="F22" s="33">
        <f t="shared" si="2"/>
        <v>3714.5</v>
      </c>
      <c r="G22" s="33">
        <f t="shared" si="3"/>
        <v>3496</v>
      </c>
      <c r="H22" s="33">
        <f t="shared" si="4"/>
        <v>3277.5</v>
      </c>
      <c r="I22" s="33">
        <f t="shared" si="5"/>
        <v>3059</v>
      </c>
      <c r="J22" s="34"/>
      <c r="K22" s="34"/>
      <c r="L22" s="35"/>
      <c r="M22" s="35"/>
      <c r="N22" s="34"/>
      <c r="O22" s="34"/>
      <c r="P22" s="36"/>
      <c r="Q22" s="75">
        <f>Q21/2</f>
        <v>0.015625</v>
      </c>
      <c r="R22" s="77" t="s">
        <v>49</v>
      </c>
      <c r="S22" s="37"/>
      <c r="T22" s="38"/>
    </row>
    <row r="23" spans="1:20" s="17" customFormat="1" ht="27" customHeight="1">
      <c r="A23" s="1">
        <v>1.17</v>
      </c>
      <c r="B23" s="68">
        <v>0.03125</v>
      </c>
      <c r="C23" s="33">
        <v>2222</v>
      </c>
      <c r="D23" s="33">
        <f t="shared" si="0"/>
        <v>2110.9</v>
      </c>
      <c r="E23" s="33">
        <f t="shared" si="1"/>
        <v>1999.8</v>
      </c>
      <c r="F23" s="33">
        <f t="shared" si="2"/>
        <v>1888.7</v>
      </c>
      <c r="G23" s="33">
        <f t="shared" si="3"/>
        <v>1777.6000000000001</v>
      </c>
      <c r="H23" s="33">
        <f t="shared" si="4"/>
        <v>1666.5</v>
      </c>
      <c r="I23" s="33">
        <f t="shared" si="5"/>
        <v>1555.3999999999999</v>
      </c>
      <c r="J23" s="34"/>
      <c r="K23" s="34"/>
      <c r="L23" s="35"/>
      <c r="M23" s="35"/>
      <c r="N23" s="34"/>
      <c r="O23" s="34"/>
      <c r="P23" s="39"/>
      <c r="Q23" s="80" t="s">
        <v>46</v>
      </c>
      <c r="S23" s="37"/>
      <c r="T23" s="38"/>
    </row>
    <row r="24" spans="1:20" ht="27" customHeight="1">
      <c r="A24" s="1">
        <v>1.1</v>
      </c>
      <c r="B24" s="98" t="s">
        <v>20</v>
      </c>
      <c r="C24" s="98"/>
      <c r="D24" s="98"/>
      <c r="E24" s="98"/>
      <c r="F24" s="98"/>
      <c r="G24" s="98"/>
      <c r="H24" s="98"/>
      <c r="I24" s="98"/>
      <c r="J24" s="24"/>
      <c r="K24" s="24"/>
      <c r="L24" s="30"/>
      <c r="M24" s="30"/>
      <c r="N24" s="24"/>
      <c r="O24" s="24"/>
      <c r="P24" s="40"/>
      <c r="Q24" s="80" t="s">
        <v>52</v>
      </c>
      <c r="T24" s="41"/>
    </row>
    <row r="25" spans="1:20" s="17" customFormat="1" ht="27" customHeight="1">
      <c r="A25" s="1">
        <v>1.12</v>
      </c>
      <c r="B25" s="69">
        <v>0.25</v>
      </c>
      <c r="C25" s="33">
        <v>18720</v>
      </c>
      <c r="D25" s="33">
        <f t="shared" si="0"/>
        <v>17784</v>
      </c>
      <c r="E25" s="33">
        <f>C25*0.9</f>
        <v>16848</v>
      </c>
      <c r="F25" s="33">
        <f>C25*0.85</f>
        <v>15912</v>
      </c>
      <c r="G25" s="33">
        <f>C25*0.8</f>
        <v>14976</v>
      </c>
      <c r="H25" s="33">
        <f>C25*0.75</f>
        <v>14040</v>
      </c>
      <c r="I25" s="33">
        <f>C25*0.7</f>
        <v>13104</v>
      </c>
      <c r="J25" s="34"/>
      <c r="K25" s="34"/>
      <c r="L25" s="35"/>
      <c r="M25" s="35"/>
      <c r="N25" s="34"/>
      <c r="O25" s="34"/>
      <c r="P25" s="42">
        <f>C25/C25</f>
        <v>1</v>
      </c>
      <c r="T25" s="38"/>
    </row>
    <row r="26" spans="1:20" ht="27" customHeight="1">
      <c r="A26" s="1">
        <v>1.13</v>
      </c>
      <c r="B26" s="70">
        <v>0.125</v>
      </c>
      <c r="C26" s="33">
        <v>9445</v>
      </c>
      <c r="D26" s="33">
        <f t="shared" si="0"/>
        <v>8972.75</v>
      </c>
      <c r="E26" s="33">
        <f>C26*0.9</f>
        <v>8500.5</v>
      </c>
      <c r="F26" s="33">
        <f>C26*0.85</f>
        <v>8028.25</v>
      </c>
      <c r="G26" s="33">
        <f>C26*0.8</f>
        <v>7556</v>
      </c>
      <c r="H26" s="33">
        <f>C26*0.75</f>
        <v>7083.75</v>
      </c>
      <c r="I26" s="33">
        <f>C26*0.7</f>
        <v>6611.5</v>
      </c>
      <c r="J26" s="43"/>
      <c r="K26" s="43"/>
      <c r="L26" s="35"/>
      <c r="M26" s="35"/>
      <c r="N26" s="43"/>
      <c r="O26" s="43"/>
      <c r="P26" s="42">
        <f>C26*2/C25</f>
        <v>1.0090811965811965</v>
      </c>
      <c r="R26" s="84"/>
      <c r="S26" s="84"/>
      <c r="T26" s="44"/>
    </row>
    <row r="27" spans="1:19" ht="27" customHeight="1">
      <c r="A27" s="1">
        <v>1.15</v>
      </c>
      <c r="B27" s="67">
        <v>0.0625</v>
      </c>
      <c r="C27" s="33">
        <v>4805</v>
      </c>
      <c r="D27" s="33">
        <f t="shared" si="0"/>
        <v>4564.75</v>
      </c>
      <c r="E27" s="33">
        <f>C27*0.9</f>
        <v>4324.5</v>
      </c>
      <c r="F27" s="33">
        <f>C27*0.85</f>
        <v>4084.25</v>
      </c>
      <c r="G27" s="33">
        <f>C27*0.8</f>
        <v>3844</v>
      </c>
      <c r="H27" s="33">
        <f>C27*0.75</f>
        <v>3603.75</v>
      </c>
      <c r="I27" s="33">
        <f>C27*0.7</f>
        <v>3363.5</v>
      </c>
      <c r="J27" s="43"/>
      <c r="K27" s="43"/>
      <c r="L27" s="35"/>
      <c r="M27" s="35"/>
      <c r="N27" s="43"/>
      <c r="O27" s="43"/>
      <c r="P27" s="42"/>
      <c r="Q27" s="84"/>
      <c r="R27" s="84"/>
      <c r="S27" s="84"/>
    </row>
    <row r="28" spans="1:19" ht="27" customHeight="1">
      <c r="A28" s="1">
        <v>1.17</v>
      </c>
      <c r="B28" s="68">
        <v>0.03125</v>
      </c>
      <c r="C28" s="33">
        <v>2444</v>
      </c>
      <c r="D28" s="33">
        <f t="shared" si="0"/>
        <v>2321.7999999999997</v>
      </c>
      <c r="E28" s="33">
        <f>C28*0.9</f>
        <v>2199.6</v>
      </c>
      <c r="F28" s="33">
        <f>C28*0.85</f>
        <v>2077.4</v>
      </c>
      <c r="G28" s="33">
        <f>C28*0.8</f>
        <v>1955.2</v>
      </c>
      <c r="H28" s="33">
        <f>C28*0.75</f>
        <v>1833</v>
      </c>
      <c r="I28" s="33">
        <f>C28*0.7</f>
        <v>1710.8</v>
      </c>
      <c r="J28" s="43"/>
      <c r="K28" s="43"/>
      <c r="L28" s="43"/>
      <c r="M28" s="43"/>
      <c r="N28" s="43"/>
      <c r="O28" s="43"/>
      <c r="P28" s="42">
        <f>C28*8/C25</f>
        <v>1.0444444444444445</v>
      </c>
      <c r="Q28" s="91" t="s">
        <v>21</v>
      </c>
      <c r="R28" s="91"/>
      <c r="S28" s="91"/>
    </row>
    <row r="29" spans="1:19" ht="27" customHeight="1">
      <c r="A29" s="1">
        <v>1.32</v>
      </c>
      <c r="B29" s="98" t="s">
        <v>22</v>
      </c>
      <c r="C29" s="98"/>
      <c r="D29" s="98"/>
      <c r="E29" s="98"/>
      <c r="F29" s="98"/>
      <c r="G29" s="98"/>
      <c r="H29" s="98"/>
      <c r="I29" s="98"/>
      <c r="J29" s="24"/>
      <c r="K29" s="24"/>
      <c r="L29" s="24"/>
      <c r="M29" s="24"/>
      <c r="N29" s="24"/>
      <c r="O29" s="24"/>
      <c r="Q29" s="91"/>
      <c r="R29" s="91"/>
      <c r="S29" s="91"/>
    </row>
    <row r="30" spans="1:19" s="17" customFormat="1" ht="27" customHeight="1">
      <c r="A30" s="1">
        <v>1</v>
      </c>
      <c r="B30" s="69">
        <v>1</v>
      </c>
      <c r="C30" s="33">
        <v>79000</v>
      </c>
      <c r="D30" s="33">
        <f t="shared" si="0"/>
        <v>75050</v>
      </c>
      <c r="E30" s="33">
        <f>C30*0.9</f>
        <v>71100</v>
      </c>
      <c r="F30" s="33">
        <f>C30*0.85</f>
        <v>67150</v>
      </c>
      <c r="G30" s="33">
        <f>C30*0.8</f>
        <v>63200</v>
      </c>
      <c r="H30" s="33">
        <f>C30*0.75</f>
        <v>59250</v>
      </c>
      <c r="I30" s="33">
        <f>C30*0.7</f>
        <v>55300</v>
      </c>
      <c r="J30" s="34"/>
      <c r="K30" s="34"/>
      <c r="L30" s="34"/>
      <c r="M30" s="34"/>
      <c r="N30" s="34"/>
      <c r="O30" s="34"/>
      <c r="P30" s="1"/>
      <c r="Q30" s="87"/>
      <c r="R30" s="87"/>
      <c r="S30" s="88"/>
    </row>
    <row r="31" spans="1:28" s="17" customFormat="1" ht="27" customHeight="1">
      <c r="A31" s="1">
        <v>1.08</v>
      </c>
      <c r="B31" s="69">
        <v>0.5</v>
      </c>
      <c r="C31" s="33">
        <v>42670</v>
      </c>
      <c r="D31" s="33">
        <f t="shared" si="0"/>
        <v>40536.5</v>
      </c>
      <c r="E31" s="33">
        <f>C31*0.9</f>
        <v>38403</v>
      </c>
      <c r="F31" s="33">
        <f>C31*0.85</f>
        <v>36269.5</v>
      </c>
      <c r="G31" s="33">
        <f>C31*0.8</f>
        <v>34136</v>
      </c>
      <c r="H31" s="33">
        <f>C31*0.75</f>
        <v>32002.5</v>
      </c>
      <c r="I31" s="33">
        <f>C31*0.7</f>
        <v>29868.999999999996</v>
      </c>
      <c r="J31" s="34"/>
      <c r="K31" s="34"/>
      <c r="L31" s="34"/>
      <c r="M31" s="34"/>
      <c r="N31" s="34"/>
      <c r="O31" s="34"/>
      <c r="P31" s="1"/>
      <c r="Q31" s="99" t="s">
        <v>56</v>
      </c>
      <c r="R31" s="99"/>
      <c r="S31" s="114">
        <v>0.45</v>
      </c>
      <c r="Z31" s="104"/>
      <c r="AA31" s="104"/>
      <c r="AB31" s="105"/>
    </row>
    <row r="32" spans="1:28" s="17" customFormat="1" ht="27" customHeight="1">
      <c r="A32" s="1">
        <v>1.12</v>
      </c>
      <c r="B32" s="69">
        <v>0.25</v>
      </c>
      <c r="C32" s="33">
        <v>22120</v>
      </c>
      <c r="D32" s="33">
        <f t="shared" si="0"/>
        <v>21014</v>
      </c>
      <c r="E32" s="33">
        <f>C32*0.9</f>
        <v>19908</v>
      </c>
      <c r="F32" s="33">
        <f>C32*0.85</f>
        <v>18802</v>
      </c>
      <c r="G32" s="33">
        <f>C32*0.8</f>
        <v>17696</v>
      </c>
      <c r="H32" s="33">
        <f>C32*0.75</f>
        <v>16590</v>
      </c>
      <c r="I32" s="33">
        <f>C32*0.7</f>
        <v>15483.999999999998</v>
      </c>
      <c r="J32" s="34"/>
      <c r="K32" s="34"/>
      <c r="L32" s="34"/>
      <c r="M32" s="34"/>
      <c r="N32" s="34"/>
      <c r="O32" s="34"/>
      <c r="P32" s="1"/>
      <c r="Q32" s="99"/>
      <c r="R32" s="99"/>
      <c r="S32" s="114"/>
      <c r="Z32" s="104"/>
      <c r="AA32" s="104"/>
      <c r="AB32" s="105"/>
    </row>
    <row r="33" spans="1:28" s="17" customFormat="1" ht="27" customHeight="1">
      <c r="A33" s="1">
        <v>1.13</v>
      </c>
      <c r="B33" s="69">
        <v>0.125</v>
      </c>
      <c r="C33" s="33">
        <v>11160</v>
      </c>
      <c r="D33" s="33">
        <f t="shared" si="0"/>
        <v>10602</v>
      </c>
      <c r="E33" s="33">
        <f>C33*0.9</f>
        <v>10044</v>
      </c>
      <c r="F33" s="33">
        <f>C33*0.85</f>
        <v>9486</v>
      </c>
      <c r="G33" s="33">
        <f>C33*0.8</f>
        <v>8928</v>
      </c>
      <c r="H33" s="33">
        <f>C33*0.75</f>
        <v>8370</v>
      </c>
      <c r="I33" s="33">
        <f>C33*0.7</f>
        <v>7811.999999999999</v>
      </c>
      <c r="J33" s="34"/>
      <c r="K33" s="34"/>
      <c r="L33" s="34"/>
      <c r="M33" s="34"/>
      <c r="N33" s="34"/>
      <c r="O33" s="34"/>
      <c r="P33" s="1"/>
      <c r="Q33" s="110" t="s">
        <v>25</v>
      </c>
      <c r="R33" s="111"/>
      <c r="S33" s="112">
        <v>0.2</v>
      </c>
      <c r="Z33" s="104"/>
      <c r="AA33" s="104"/>
      <c r="AB33" s="105"/>
    </row>
    <row r="34" spans="1:28" ht="27" customHeight="1">
      <c r="A34" s="1">
        <v>1.5</v>
      </c>
      <c r="B34" s="98" t="s">
        <v>23</v>
      </c>
      <c r="C34" s="98"/>
      <c r="D34" s="98"/>
      <c r="E34" s="98"/>
      <c r="F34" s="98"/>
      <c r="G34" s="98"/>
      <c r="H34" s="98"/>
      <c r="I34" s="98"/>
      <c r="J34" s="24"/>
      <c r="K34" s="24"/>
      <c r="L34" s="24"/>
      <c r="M34" s="24"/>
      <c r="N34" s="24"/>
      <c r="O34" s="24"/>
      <c r="Q34" s="111"/>
      <c r="R34" s="111"/>
      <c r="S34" s="112"/>
      <c r="Z34" s="106"/>
      <c r="AA34" s="106"/>
      <c r="AB34" s="44"/>
    </row>
    <row r="35" spans="1:28" s="17" customFormat="1" ht="27" customHeight="1">
      <c r="A35" s="1">
        <v>1</v>
      </c>
      <c r="B35" s="67">
        <v>1</v>
      </c>
      <c r="C35" s="33">
        <v>88000</v>
      </c>
      <c r="D35" s="33">
        <f t="shared" si="0"/>
        <v>83600</v>
      </c>
      <c r="E35" s="33">
        <f>C35*0.9</f>
        <v>79200</v>
      </c>
      <c r="F35" s="33">
        <f>C35*0.85</f>
        <v>74800</v>
      </c>
      <c r="G35" s="33">
        <f>C35*0.8</f>
        <v>70400</v>
      </c>
      <c r="H35" s="33">
        <f>C35*0.75</f>
        <v>66000</v>
      </c>
      <c r="I35" s="33">
        <f>C35*0.7</f>
        <v>61599.99999999999</v>
      </c>
      <c r="J35" s="34"/>
      <c r="K35" s="34"/>
      <c r="L35" s="34"/>
      <c r="M35" s="34"/>
      <c r="N35" s="34"/>
      <c r="O35" s="34"/>
      <c r="P35" s="1"/>
      <c r="Q35" s="113" t="s">
        <v>26</v>
      </c>
      <c r="R35" s="111"/>
      <c r="S35" s="112">
        <v>0.2</v>
      </c>
      <c r="Z35" s="108"/>
      <c r="AA35" s="108"/>
      <c r="AB35" s="105"/>
    </row>
    <row r="36" spans="1:28" s="17" customFormat="1" ht="27" customHeight="1">
      <c r="A36" s="1">
        <v>1.08</v>
      </c>
      <c r="B36" s="67">
        <v>0.5</v>
      </c>
      <c r="C36" s="33">
        <v>47600</v>
      </c>
      <c r="D36" s="33">
        <f t="shared" si="0"/>
        <v>45220</v>
      </c>
      <c r="E36" s="33">
        <f>C36*0.9</f>
        <v>42840</v>
      </c>
      <c r="F36" s="33">
        <f>C36*0.85</f>
        <v>40460</v>
      </c>
      <c r="G36" s="33">
        <f>C36*0.8</f>
        <v>38080</v>
      </c>
      <c r="H36" s="33">
        <f>C36*0.75</f>
        <v>35700</v>
      </c>
      <c r="I36" s="33">
        <f>C36*0.7</f>
        <v>33320</v>
      </c>
      <c r="J36" s="34"/>
      <c r="K36" s="34"/>
      <c r="L36" s="34"/>
      <c r="M36" s="34"/>
      <c r="N36" s="34"/>
      <c r="O36" s="34"/>
      <c r="P36" s="1"/>
      <c r="Q36" s="111"/>
      <c r="R36" s="111"/>
      <c r="S36" s="111"/>
      <c r="Z36" s="108"/>
      <c r="AA36" s="108"/>
      <c r="AB36" s="106"/>
    </row>
    <row r="37" spans="1:28" s="17" customFormat="1" ht="27" customHeight="1">
      <c r="A37" s="1">
        <v>1.12</v>
      </c>
      <c r="B37" s="67">
        <v>0.25</v>
      </c>
      <c r="C37" s="33">
        <v>24700</v>
      </c>
      <c r="D37" s="33">
        <f t="shared" si="0"/>
        <v>23465</v>
      </c>
      <c r="E37" s="33">
        <f>C37*0.9</f>
        <v>22230</v>
      </c>
      <c r="F37" s="33">
        <f>C37*0.85</f>
        <v>20995</v>
      </c>
      <c r="G37" s="33">
        <f>C37*0.8</f>
        <v>19760</v>
      </c>
      <c r="H37" s="33">
        <f>C37*0.75</f>
        <v>18525</v>
      </c>
      <c r="I37" s="33">
        <f>C37*0.7</f>
        <v>17290</v>
      </c>
      <c r="J37" s="34"/>
      <c r="K37" s="34"/>
      <c r="L37" s="34"/>
      <c r="M37" s="34"/>
      <c r="N37" s="34"/>
      <c r="O37" s="34"/>
      <c r="P37" s="1"/>
      <c r="Q37" s="115" t="s">
        <v>53</v>
      </c>
      <c r="R37" s="115"/>
      <c r="S37" s="112">
        <v>0.2</v>
      </c>
      <c r="Z37" s="108"/>
      <c r="AA37" s="108"/>
      <c r="AB37" s="106"/>
    </row>
    <row r="38" spans="1:28" s="17" customFormat="1" ht="27" customHeight="1">
      <c r="A38" s="1">
        <v>1.13</v>
      </c>
      <c r="B38" s="67">
        <v>0.125</v>
      </c>
      <c r="C38" s="33">
        <v>12440</v>
      </c>
      <c r="D38" s="33">
        <f t="shared" si="0"/>
        <v>11818</v>
      </c>
      <c r="E38" s="33">
        <f>C38*0.9</f>
        <v>11196</v>
      </c>
      <c r="F38" s="33">
        <f>C38*0.85</f>
        <v>10574</v>
      </c>
      <c r="G38" s="33">
        <f>C38*0.8</f>
        <v>9952</v>
      </c>
      <c r="H38" s="33">
        <f>C38*0.75</f>
        <v>9330</v>
      </c>
      <c r="I38" s="33">
        <f>C38*0.7</f>
        <v>8708</v>
      </c>
      <c r="J38" s="34"/>
      <c r="K38" s="34"/>
      <c r="L38" s="34"/>
      <c r="M38" s="34"/>
      <c r="N38" s="34"/>
      <c r="O38" s="34"/>
      <c r="P38" s="1"/>
      <c r="Q38" s="115"/>
      <c r="R38" s="115"/>
      <c r="S38" s="116"/>
      <c r="Z38" s="107"/>
      <c r="AA38" s="107"/>
      <c r="AB38" s="85"/>
    </row>
    <row r="39" spans="1:28" ht="27" customHeight="1">
      <c r="A39" s="1">
        <v>1.4</v>
      </c>
      <c r="B39" s="98" t="s">
        <v>24</v>
      </c>
      <c r="C39" s="98"/>
      <c r="D39" s="98"/>
      <c r="E39" s="98"/>
      <c r="F39" s="98"/>
      <c r="G39" s="98"/>
      <c r="H39" s="98"/>
      <c r="I39" s="98"/>
      <c r="J39" s="24"/>
      <c r="K39" s="24"/>
      <c r="L39" s="24"/>
      <c r="M39" s="24"/>
      <c r="N39" s="24"/>
      <c r="O39" s="24"/>
      <c r="Q39" s="90"/>
      <c r="R39" s="90"/>
      <c r="S39" s="89"/>
      <c r="Z39" s="109"/>
      <c r="AA39" s="106"/>
      <c r="AB39" s="105"/>
    </row>
    <row r="40" spans="1:28" s="17" customFormat="1" ht="27" customHeight="1">
      <c r="A40" s="1">
        <v>1</v>
      </c>
      <c r="B40" s="69">
        <v>1</v>
      </c>
      <c r="C40" s="33">
        <v>82000</v>
      </c>
      <c r="D40" s="33">
        <f t="shared" si="0"/>
        <v>77900</v>
      </c>
      <c r="E40" s="33">
        <f>C40*0.9</f>
        <v>73800</v>
      </c>
      <c r="F40" s="33">
        <f>C40*0.85</f>
        <v>69700</v>
      </c>
      <c r="G40" s="33">
        <f>C40*0.8</f>
        <v>65600</v>
      </c>
      <c r="H40" s="33">
        <f>C40*0.75</f>
        <v>61500</v>
      </c>
      <c r="I40" s="33">
        <f>C40*0.7</f>
        <v>57399.99999999999</v>
      </c>
      <c r="J40" s="34"/>
      <c r="K40" s="34"/>
      <c r="L40" s="34"/>
      <c r="M40" s="34"/>
      <c r="N40" s="34"/>
      <c r="O40" s="34"/>
      <c r="P40" s="1"/>
      <c r="Z40" s="106"/>
      <c r="AA40" s="106"/>
      <c r="AB40" s="105"/>
    </row>
    <row r="41" spans="1:28" s="17" customFormat="1" ht="27" customHeight="1">
      <c r="A41" s="1">
        <v>1.08</v>
      </c>
      <c r="B41" s="69">
        <v>0.5</v>
      </c>
      <c r="C41" s="33">
        <v>44300</v>
      </c>
      <c r="D41" s="33">
        <f t="shared" si="0"/>
        <v>42085</v>
      </c>
      <c r="E41" s="33">
        <f>C41*0.9</f>
        <v>39870</v>
      </c>
      <c r="F41" s="33">
        <f>C41*0.85</f>
        <v>37655</v>
      </c>
      <c r="G41" s="33">
        <f>C41*0.8</f>
        <v>35440</v>
      </c>
      <c r="H41" s="33">
        <f>C41*0.75</f>
        <v>33225</v>
      </c>
      <c r="I41" s="33">
        <f>C41*0.7</f>
        <v>31009.999999999996</v>
      </c>
      <c r="J41" s="34"/>
      <c r="K41" s="34"/>
      <c r="L41" s="34"/>
      <c r="M41" s="34"/>
      <c r="N41" s="34"/>
      <c r="O41" s="34"/>
      <c r="P41" s="1"/>
      <c r="Z41" s="104"/>
      <c r="AA41" s="106"/>
      <c r="AB41" s="105"/>
    </row>
    <row r="42" spans="1:28" s="17" customFormat="1" ht="27" customHeight="1">
      <c r="A42" s="1">
        <v>1.12</v>
      </c>
      <c r="B42" s="69">
        <v>0.25</v>
      </c>
      <c r="C42" s="33">
        <v>22980</v>
      </c>
      <c r="D42" s="33">
        <f t="shared" si="0"/>
        <v>21831</v>
      </c>
      <c r="E42" s="33">
        <f>C42*0.9</f>
        <v>20682</v>
      </c>
      <c r="F42" s="33">
        <f>C42*0.85</f>
        <v>19533</v>
      </c>
      <c r="G42" s="33">
        <f>C42*0.8</f>
        <v>18384</v>
      </c>
      <c r="H42" s="33">
        <f>C42*0.75</f>
        <v>17235</v>
      </c>
      <c r="I42" s="33">
        <f>C42*0.7</f>
        <v>16085.999999999998</v>
      </c>
      <c r="J42" s="34"/>
      <c r="K42" s="34"/>
      <c r="L42" s="34"/>
      <c r="M42" s="34"/>
      <c r="N42" s="34"/>
      <c r="O42" s="34"/>
      <c r="P42" s="1"/>
      <c r="Q42" s="91" t="s">
        <v>27</v>
      </c>
      <c r="R42" s="91"/>
      <c r="S42" s="91"/>
      <c r="Z42" s="106"/>
      <c r="AA42" s="106"/>
      <c r="AB42" s="106"/>
    </row>
    <row r="43" spans="1:16" s="17" customFormat="1" ht="27" customHeight="1">
      <c r="A43" s="1">
        <v>1.13</v>
      </c>
      <c r="B43" s="69">
        <v>0.125</v>
      </c>
      <c r="C43" s="33">
        <v>11600</v>
      </c>
      <c r="D43" s="33">
        <f t="shared" si="0"/>
        <v>11020</v>
      </c>
      <c r="E43" s="33">
        <f>C43*0.9</f>
        <v>10440</v>
      </c>
      <c r="F43" s="33">
        <f>C43*0.85</f>
        <v>9860</v>
      </c>
      <c r="G43" s="33">
        <f>C43*0.8</f>
        <v>9280</v>
      </c>
      <c r="H43" s="33">
        <f>C43*0.75</f>
        <v>8700</v>
      </c>
      <c r="I43" s="33">
        <f>C43*0.7</f>
        <v>8119.999999999999</v>
      </c>
      <c r="J43" s="34"/>
      <c r="K43" s="34"/>
      <c r="L43" s="34"/>
      <c r="M43" s="34"/>
      <c r="N43" s="34"/>
      <c r="O43" s="34"/>
      <c r="P43" s="1"/>
    </row>
    <row r="44" spans="1:19" s="17" customFormat="1" ht="27" customHeight="1">
      <c r="A44" s="1">
        <v>1.77</v>
      </c>
      <c r="B44" s="98" t="s">
        <v>28</v>
      </c>
      <c r="C44" s="98"/>
      <c r="D44" s="98"/>
      <c r="E44" s="98"/>
      <c r="F44" s="98"/>
      <c r="G44" s="98"/>
      <c r="H44" s="98"/>
      <c r="I44" s="98"/>
      <c r="J44" s="34"/>
      <c r="K44" s="34"/>
      <c r="L44" s="34"/>
      <c r="M44" s="34"/>
      <c r="N44" s="34"/>
      <c r="O44" s="34"/>
      <c r="P44" s="1"/>
      <c r="Q44" s="92" t="s">
        <v>48</v>
      </c>
      <c r="R44" s="92"/>
      <c r="S44" s="92"/>
    </row>
    <row r="45" spans="1:19" s="17" customFormat="1" ht="27" customHeight="1">
      <c r="A45" s="1">
        <v>1</v>
      </c>
      <c r="B45" s="67">
        <v>1</v>
      </c>
      <c r="C45" s="33">
        <v>100000</v>
      </c>
      <c r="D45" s="33">
        <f t="shared" si="0"/>
        <v>95000</v>
      </c>
      <c r="E45" s="33">
        <f>C45*0.9</f>
        <v>90000</v>
      </c>
      <c r="F45" s="33">
        <f>C45*0.85</f>
        <v>85000</v>
      </c>
      <c r="G45" s="33">
        <f>C45*0.8</f>
        <v>80000</v>
      </c>
      <c r="H45" s="33">
        <f>C45*0.75</f>
        <v>75000</v>
      </c>
      <c r="I45" s="33">
        <f>C45*0.7</f>
        <v>70000</v>
      </c>
      <c r="J45" s="34"/>
      <c r="K45" s="34"/>
      <c r="L45" s="34"/>
      <c r="M45" s="34"/>
      <c r="N45" s="34"/>
      <c r="O45" s="34"/>
      <c r="P45" s="1"/>
      <c r="Q45" s="92"/>
      <c r="R45" s="92"/>
      <c r="S45" s="92"/>
    </row>
    <row r="46" spans="1:19" s="17" customFormat="1" ht="27" customHeight="1">
      <c r="A46" s="1">
        <v>1.08</v>
      </c>
      <c r="B46" s="67">
        <v>0.5</v>
      </c>
      <c r="C46" s="33">
        <v>54000</v>
      </c>
      <c r="D46" s="33">
        <f t="shared" si="0"/>
        <v>51300</v>
      </c>
      <c r="E46" s="33">
        <f>C46*0.9</f>
        <v>48600</v>
      </c>
      <c r="F46" s="33">
        <f>C46*0.85</f>
        <v>45900</v>
      </c>
      <c r="G46" s="33">
        <f>C46*0.8</f>
        <v>43200</v>
      </c>
      <c r="H46" s="33">
        <f>C46*0.75</f>
        <v>40500</v>
      </c>
      <c r="I46" s="33">
        <f>C46*0.7</f>
        <v>37800</v>
      </c>
      <c r="J46" s="34"/>
      <c r="K46" s="34"/>
      <c r="L46" s="34"/>
      <c r="M46" s="34"/>
      <c r="N46" s="34"/>
      <c r="O46" s="34"/>
      <c r="P46" s="1"/>
      <c r="Q46" s="92"/>
      <c r="R46" s="92"/>
      <c r="S46" s="92"/>
    </row>
    <row r="47" spans="1:19" s="17" customFormat="1" ht="27" customHeight="1">
      <c r="A47" s="1">
        <v>1.12</v>
      </c>
      <c r="B47" s="67">
        <v>0.25</v>
      </c>
      <c r="C47" s="33">
        <v>28000</v>
      </c>
      <c r="D47" s="33">
        <f t="shared" si="0"/>
        <v>26600</v>
      </c>
      <c r="E47" s="33">
        <f>C47*0.9</f>
        <v>25200</v>
      </c>
      <c r="F47" s="33">
        <f>C47*0.85</f>
        <v>23800</v>
      </c>
      <c r="G47" s="33">
        <f>C47*0.8</f>
        <v>22400</v>
      </c>
      <c r="H47" s="33">
        <f>C47*0.75</f>
        <v>21000</v>
      </c>
      <c r="I47" s="33">
        <f>C47*0.7</f>
        <v>19600</v>
      </c>
      <c r="J47" s="34"/>
      <c r="K47" s="34"/>
      <c r="L47" s="34"/>
      <c r="M47" s="34"/>
      <c r="N47" s="34"/>
      <c r="O47" s="34"/>
      <c r="P47" s="1"/>
      <c r="Q47" s="92"/>
      <c r="R47" s="92"/>
      <c r="S47" s="92"/>
    </row>
    <row r="48" spans="1:19" s="17" customFormat="1" ht="27" customHeight="1">
      <c r="A48" s="1">
        <v>1.13</v>
      </c>
      <c r="B48" s="67">
        <v>0.125</v>
      </c>
      <c r="C48" s="33">
        <v>14120</v>
      </c>
      <c r="D48" s="33">
        <f t="shared" si="0"/>
        <v>13414</v>
      </c>
      <c r="E48" s="33">
        <f>C48*0.9</f>
        <v>12708</v>
      </c>
      <c r="F48" s="33">
        <f>C48*0.85</f>
        <v>12002</v>
      </c>
      <c r="G48" s="33">
        <f>C48*0.8</f>
        <v>11296</v>
      </c>
      <c r="H48" s="33">
        <f>C48*0.75</f>
        <v>10590</v>
      </c>
      <c r="I48" s="33">
        <f>C48*0.7</f>
        <v>9884</v>
      </c>
      <c r="J48" s="34"/>
      <c r="K48" s="34"/>
      <c r="L48" s="34"/>
      <c r="M48" s="34"/>
      <c r="N48" s="34"/>
      <c r="O48" s="34"/>
      <c r="P48" s="1"/>
      <c r="Q48" s="92"/>
      <c r="R48" s="92"/>
      <c r="S48" s="92"/>
    </row>
    <row r="49" spans="1:19" ht="27" customHeight="1">
      <c r="A49" s="1">
        <v>0.7</v>
      </c>
      <c r="B49" s="98" t="s">
        <v>29</v>
      </c>
      <c r="C49" s="98"/>
      <c r="D49" s="98"/>
      <c r="E49" s="98"/>
      <c r="F49" s="98"/>
      <c r="G49" s="98"/>
      <c r="H49" s="98"/>
      <c r="I49" s="98"/>
      <c r="J49" s="24"/>
      <c r="K49" s="24"/>
      <c r="L49" s="24"/>
      <c r="M49" s="24"/>
      <c r="N49" s="24"/>
      <c r="O49" s="24"/>
      <c r="Q49" s="92"/>
      <c r="R49" s="92"/>
      <c r="S49" s="92"/>
    </row>
    <row r="50" spans="1:19" ht="27" customHeight="1">
      <c r="A50" s="1">
        <v>1.13</v>
      </c>
      <c r="B50" s="67">
        <v>0.125</v>
      </c>
      <c r="C50" s="33">
        <v>5750</v>
      </c>
      <c r="D50" s="33">
        <f t="shared" si="0"/>
        <v>5462.5</v>
      </c>
      <c r="E50" s="33">
        <f>C50*0.9</f>
        <v>5175</v>
      </c>
      <c r="F50" s="33">
        <f>C50*0.85</f>
        <v>4887.5</v>
      </c>
      <c r="G50" s="33">
        <f>C50*0.8</f>
        <v>4600</v>
      </c>
      <c r="H50" s="33">
        <f>C50*0.75</f>
        <v>4312.5</v>
      </c>
      <c r="I50" s="33">
        <f>C50*0.7</f>
        <v>4024.9999999999995</v>
      </c>
      <c r="J50" s="24"/>
      <c r="K50" s="24"/>
      <c r="L50" s="24"/>
      <c r="M50" s="24"/>
      <c r="N50" s="24"/>
      <c r="O50" s="24"/>
      <c r="Q50" s="92"/>
      <c r="R50" s="92"/>
      <c r="S50" s="92"/>
    </row>
    <row r="51" spans="1:15" ht="27" customHeight="1">
      <c r="A51" s="1">
        <v>1.15</v>
      </c>
      <c r="B51" s="67">
        <v>0.0625</v>
      </c>
      <c r="C51" s="33">
        <v>2930</v>
      </c>
      <c r="D51" s="33">
        <f t="shared" si="0"/>
        <v>2783.5</v>
      </c>
      <c r="E51" s="33">
        <f>C51*0.9</f>
        <v>2637</v>
      </c>
      <c r="F51" s="33">
        <f>C51*0.85</f>
        <v>2490.5</v>
      </c>
      <c r="G51" s="33">
        <f>C51*0.8</f>
        <v>2344</v>
      </c>
      <c r="H51" s="33">
        <f>C51*0.75</f>
        <v>2197.5</v>
      </c>
      <c r="I51" s="33">
        <f>C51*0.7</f>
        <v>2051</v>
      </c>
      <c r="J51" s="45"/>
      <c r="K51" s="45"/>
      <c r="L51" s="45"/>
      <c r="M51" s="45"/>
      <c r="N51" s="45"/>
      <c r="O51" s="45"/>
    </row>
    <row r="52" spans="1:15" ht="27" customHeight="1">
      <c r="A52" s="1">
        <v>1.17</v>
      </c>
      <c r="B52" s="67">
        <v>0.03125</v>
      </c>
      <c r="C52" s="33">
        <v>1500</v>
      </c>
      <c r="D52" s="33">
        <f t="shared" si="0"/>
        <v>1425</v>
      </c>
      <c r="E52" s="33">
        <f>C52*0.9</f>
        <v>1350</v>
      </c>
      <c r="F52" s="33">
        <f>C52*0.85</f>
        <v>1275</v>
      </c>
      <c r="G52" s="33">
        <f>C52*0.8</f>
        <v>1200</v>
      </c>
      <c r="H52" s="33">
        <f>C52*0.75</f>
        <v>1125</v>
      </c>
      <c r="I52" s="33">
        <f>C52*0.7</f>
        <v>1050</v>
      </c>
      <c r="J52" s="45"/>
      <c r="K52" s="45"/>
      <c r="L52" s="45"/>
      <c r="M52" s="45"/>
      <c r="N52" s="45"/>
      <c r="O52" s="45"/>
    </row>
    <row r="53" spans="1:15" ht="27" customHeight="1">
      <c r="A53" s="1">
        <v>1.17</v>
      </c>
      <c r="B53" s="81">
        <v>0.015625</v>
      </c>
      <c r="C53" s="82">
        <v>750</v>
      </c>
      <c r="D53" s="33">
        <f t="shared" si="0"/>
        <v>712.5</v>
      </c>
      <c r="E53" s="33">
        <f>C53*0.9</f>
        <v>675</v>
      </c>
      <c r="F53" s="33">
        <f>C53*0.85</f>
        <v>637.5</v>
      </c>
      <c r="G53" s="33">
        <f>C53*0.8</f>
        <v>600</v>
      </c>
      <c r="H53" s="33">
        <f>C53*0.75</f>
        <v>562.5</v>
      </c>
      <c r="I53" s="33">
        <f>C53*0.7</f>
        <v>525</v>
      </c>
      <c r="J53" s="45"/>
      <c r="K53" s="45"/>
      <c r="L53" s="45"/>
      <c r="M53" s="45"/>
      <c r="N53" s="45"/>
      <c r="O53" s="45"/>
    </row>
    <row r="54" spans="2:16" ht="27" customHeight="1">
      <c r="B54" s="95" t="s">
        <v>30</v>
      </c>
      <c r="C54" s="95"/>
      <c r="D54" s="95"/>
      <c r="E54" s="95"/>
      <c r="F54" s="95"/>
      <c r="G54" s="95"/>
      <c r="H54" s="95"/>
      <c r="I54" s="95"/>
      <c r="J54" s="24"/>
      <c r="K54" s="24"/>
      <c r="L54" s="24"/>
      <c r="M54" s="24"/>
      <c r="N54" s="24"/>
      <c r="O54" s="24"/>
      <c r="P54" s="46"/>
    </row>
    <row r="55" spans="1:16" s="17" customFormat="1" ht="27" customHeight="1">
      <c r="A55" s="1"/>
      <c r="B55" s="96" t="s">
        <v>31</v>
      </c>
      <c r="C55" s="96"/>
      <c r="D55" s="96" t="s">
        <v>50</v>
      </c>
      <c r="E55" s="96"/>
      <c r="F55" s="96"/>
      <c r="G55" s="96" t="s">
        <v>32</v>
      </c>
      <c r="H55" s="96"/>
      <c r="I55" s="96"/>
      <c r="J55" s="49"/>
      <c r="K55" s="49"/>
      <c r="L55" s="49"/>
      <c r="M55" s="49"/>
      <c r="N55" s="49"/>
      <c r="O55" s="49"/>
      <c r="P55" s="50"/>
    </row>
    <row r="56" spans="2:16" ht="27" customHeight="1">
      <c r="B56" s="97" t="s">
        <v>33</v>
      </c>
      <c r="C56" s="97"/>
      <c r="D56" s="93">
        <v>165</v>
      </c>
      <c r="E56" s="93"/>
      <c r="F56" s="93"/>
      <c r="G56" s="94">
        <v>20</v>
      </c>
      <c r="H56" s="94"/>
      <c r="I56" s="94"/>
      <c r="J56" s="45"/>
      <c r="K56" s="45"/>
      <c r="L56" s="45"/>
      <c r="M56" s="45"/>
      <c r="N56" s="45"/>
      <c r="O56" s="45"/>
      <c r="P56" s="46"/>
    </row>
    <row r="57" spans="2:19" ht="27" customHeight="1">
      <c r="B57" s="97" t="s">
        <v>34</v>
      </c>
      <c r="C57" s="97"/>
      <c r="D57" s="93">
        <v>200</v>
      </c>
      <c r="E57" s="93"/>
      <c r="F57" s="93"/>
      <c r="G57" s="94">
        <v>20</v>
      </c>
      <c r="H57" s="94"/>
      <c r="I57" s="94"/>
      <c r="J57" s="45"/>
      <c r="K57" s="45"/>
      <c r="L57" s="45"/>
      <c r="M57" s="45"/>
      <c r="N57" s="45"/>
      <c r="O57" s="45"/>
      <c r="P57" s="46"/>
      <c r="Q57" s="47" t="s">
        <v>54</v>
      </c>
      <c r="R57" s="48"/>
      <c r="S57" s="48"/>
    </row>
    <row r="58" spans="2:19" ht="27" customHeight="1">
      <c r="B58" s="97" t="s">
        <v>35</v>
      </c>
      <c r="C58" s="97"/>
      <c r="D58" s="93">
        <v>210</v>
      </c>
      <c r="E58" s="93"/>
      <c r="F58" s="93"/>
      <c r="G58" s="94">
        <v>20</v>
      </c>
      <c r="H58" s="94"/>
      <c r="I58" s="94"/>
      <c r="J58" s="45"/>
      <c r="K58" s="45"/>
      <c r="L58" s="45"/>
      <c r="M58" s="45"/>
      <c r="N58" s="45"/>
      <c r="O58" s="45"/>
      <c r="P58" s="46"/>
      <c r="Q58" s="52"/>
      <c r="R58" s="48"/>
      <c r="S58" s="48"/>
    </row>
    <row r="59" spans="2:19" ht="33.75" customHeight="1">
      <c r="B59" s="97" t="s">
        <v>36</v>
      </c>
      <c r="C59" s="97"/>
      <c r="D59" s="93">
        <v>230</v>
      </c>
      <c r="E59" s="93"/>
      <c r="F59" s="93"/>
      <c r="G59" s="94">
        <v>20</v>
      </c>
      <c r="H59" s="94"/>
      <c r="I59" s="94"/>
      <c r="J59" s="45"/>
      <c r="K59" s="45"/>
      <c r="L59" s="45"/>
      <c r="M59" s="45"/>
      <c r="N59" s="45"/>
      <c r="O59" s="45"/>
      <c r="P59" s="40"/>
      <c r="R59" s="48"/>
      <c r="S59" s="48"/>
    </row>
    <row r="60" spans="16:19" ht="27" customHeight="1">
      <c r="P60" s="40"/>
      <c r="Q60" s="65"/>
      <c r="R60" s="65"/>
      <c r="S60" s="65"/>
    </row>
    <row r="61" spans="3:18" ht="27" customHeight="1">
      <c r="C61" s="53" t="s">
        <v>37</v>
      </c>
      <c r="D61" s="54"/>
      <c r="H61" s="55" t="s">
        <v>38</v>
      </c>
      <c r="I61" s="55"/>
      <c r="J61" s="55"/>
      <c r="K61" s="55"/>
      <c r="L61" s="55"/>
      <c r="M61" s="55"/>
      <c r="N61" s="55"/>
      <c r="O61" s="55"/>
      <c r="P61" s="40"/>
      <c r="R61" s="48"/>
    </row>
    <row r="62" spans="3:19" ht="27" customHeight="1">
      <c r="C62" s="56" t="s">
        <v>55</v>
      </c>
      <c r="D62" s="57"/>
      <c r="E62" s="57"/>
      <c r="F62" s="58"/>
      <c r="H62" s="56" t="s">
        <v>39</v>
      </c>
      <c r="I62" s="56"/>
      <c r="J62" s="56"/>
      <c r="K62" s="56"/>
      <c r="L62" s="56"/>
      <c r="M62" s="56"/>
      <c r="N62" s="56"/>
      <c r="O62" s="56"/>
      <c r="P62" s="40"/>
      <c r="R62" s="51"/>
      <c r="S62" s="37"/>
    </row>
    <row r="63" spans="3:18" ht="27" customHeight="1">
      <c r="C63" s="55" t="s">
        <v>40</v>
      </c>
      <c r="D63" s="57"/>
      <c r="E63" s="57"/>
      <c r="F63" s="58"/>
      <c r="H63" s="56" t="s">
        <v>41</v>
      </c>
      <c r="I63" s="56"/>
      <c r="J63" s="56"/>
      <c r="K63" s="56"/>
      <c r="L63" s="56"/>
      <c r="M63" s="56"/>
      <c r="N63" s="56"/>
      <c r="O63" s="56"/>
      <c r="P63" s="40"/>
      <c r="R63" s="48"/>
    </row>
    <row r="64" spans="4:16" ht="20.25" customHeight="1">
      <c r="D64" s="59"/>
      <c r="E64" s="57"/>
      <c r="F64" s="58"/>
      <c r="G64" s="60"/>
      <c r="P64" s="40"/>
    </row>
    <row r="65" spans="16:25" ht="23.25">
      <c r="P65" s="61"/>
      <c r="T65" s="8"/>
      <c r="U65" s="62"/>
      <c r="V65" s="8"/>
      <c r="W65" s="8"/>
      <c r="X65" s="8"/>
      <c r="Y65" s="8"/>
    </row>
    <row r="66" spans="20:25" ht="15.75">
      <c r="T66" s="8"/>
      <c r="U66" s="62"/>
      <c r="V66" s="62"/>
      <c r="W66" s="62"/>
      <c r="X66" s="62"/>
      <c r="Y66" s="8"/>
    </row>
    <row r="67" spans="16:26" ht="23.25">
      <c r="P67" s="63"/>
      <c r="T67" s="8"/>
      <c r="U67" s="8"/>
      <c r="V67" s="8"/>
      <c r="W67" s="62"/>
      <c r="X67" s="62"/>
      <c r="Y67" s="62"/>
      <c r="Z67" s="8"/>
    </row>
    <row r="68" ht="22.5" customHeight="1">
      <c r="P68" s="63"/>
    </row>
    <row r="69" ht="23.25">
      <c r="P69" s="64"/>
    </row>
  </sheetData>
  <sheetProtection selectLockedCells="1" selectUnlockedCells="1"/>
  <mergeCells count="49">
    <mergeCell ref="Z41:AA42"/>
    <mergeCell ref="S31:S32"/>
    <mergeCell ref="Q37:R38"/>
    <mergeCell ref="S37:S38"/>
    <mergeCell ref="Z31:AA33"/>
    <mergeCell ref="AB31:AB33"/>
    <mergeCell ref="B34:I34"/>
    <mergeCell ref="Z34:AA34"/>
    <mergeCell ref="AB41:AB42"/>
    <mergeCell ref="AB35:AB37"/>
    <mergeCell ref="AB39:AB40"/>
    <mergeCell ref="Z38:AA38"/>
    <mergeCell ref="Z35:AA37"/>
    <mergeCell ref="Z39:AA40"/>
    <mergeCell ref="B10:I10"/>
    <mergeCell ref="B14:B15"/>
    <mergeCell ref="C14:I14"/>
    <mergeCell ref="Q14:R14"/>
    <mergeCell ref="T14:T15"/>
    <mergeCell ref="B16:I16"/>
    <mergeCell ref="B24:I24"/>
    <mergeCell ref="B29:I29"/>
    <mergeCell ref="B39:I39"/>
    <mergeCell ref="B44:I44"/>
    <mergeCell ref="B49:I49"/>
    <mergeCell ref="Q42:S42"/>
    <mergeCell ref="Q31:R32"/>
    <mergeCell ref="Q33:R34"/>
    <mergeCell ref="S33:S34"/>
    <mergeCell ref="Q35:R36"/>
    <mergeCell ref="B59:C59"/>
    <mergeCell ref="D59:F59"/>
    <mergeCell ref="G59:I59"/>
    <mergeCell ref="B56:C56"/>
    <mergeCell ref="D56:F56"/>
    <mergeCell ref="G56:I56"/>
    <mergeCell ref="B57:C57"/>
    <mergeCell ref="D57:F57"/>
    <mergeCell ref="G57:I57"/>
    <mergeCell ref="B58:C58"/>
    <mergeCell ref="Q28:S29"/>
    <mergeCell ref="Q44:S50"/>
    <mergeCell ref="D58:F58"/>
    <mergeCell ref="G58:I58"/>
    <mergeCell ref="B54:I54"/>
    <mergeCell ref="B55:C55"/>
    <mergeCell ref="D55:F55"/>
    <mergeCell ref="G55:I55"/>
    <mergeCell ref="S35:S36"/>
  </mergeCells>
  <printOptions/>
  <pageMargins left="0.20972222222222223" right="0.2701388888888889" top="0.5097222222222222" bottom="0.30972222222222223" header="0.5118055555555555" footer="0.5118055555555555"/>
  <pageSetup fitToHeight="1" fitToWidth="1" horizontalDpi="300" verticalDpi="3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Ахмедзянова</dc:creator>
  <cp:keywords/>
  <dc:description/>
  <cp:lastModifiedBy>Светлана Ахмедзянова</cp:lastModifiedBy>
  <cp:lastPrinted>2010-11-22T07:57:45Z</cp:lastPrinted>
  <dcterms:created xsi:type="dcterms:W3CDTF">2009-05-07T10:35:46Z</dcterms:created>
  <dcterms:modified xsi:type="dcterms:W3CDTF">2011-12-06T11:30:12Z</dcterms:modified>
  <cp:category/>
  <cp:version/>
  <cp:contentType/>
  <cp:contentStatus/>
</cp:coreProperties>
</file>