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46" activeTab="0"/>
  </bookViews>
  <sheets>
    <sheet name="тарифный " sheetId="1" r:id="rId1"/>
  </sheets>
  <definedNames>
    <definedName name="_xlnm.Print_Area" localSheetId="0">'тарифный '!$A$1:$L$69</definedName>
  </definedNames>
  <calcPr fullCalcOnLoad="1"/>
</workbook>
</file>

<file path=xl/sharedStrings.xml><?xml version="1.0" encoding="utf-8"?>
<sst xmlns="http://schemas.openxmlformats.org/spreadsheetml/2006/main" count="49" uniqueCount="48">
  <si>
    <t>Город</t>
  </si>
  <si>
    <t>Киров</t>
  </si>
  <si>
    <t>День выхода</t>
  </si>
  <si>
    <t>среда</t>
  </si>
  <si>
    <t>Формат</t>
  </si>
  <si>
    <t>А4</t>
  </si>
  <si>
    <t>Тираж</t>
  </si>
  <si>
    <t>44 000 экземпляров</t>
  </si>
  <si>
    <t>РАСЦЕНКИ  НА РАЗМЕЩЕНИЕ РЕКЛАМЫ</t>
  </si>
  <si>
    <t xml:space="preserve"> Специальное предложение для региональных рекламодателей, зарегистрированных в г. Киров и Кировской области</t>
  </si>
  <si>
    <t>РАЗМЕРЫ МАКЕТОВ</t>
  </si>
  <si>
    <t xml:space="preserve">        Цены указаны в рублях с учетом НДС 18%, действительны с 16 ноября 2010 года.</t>
  </si>
  <si>
    <t>Доля полосы</t>
  </si>
  <si>
    <t>СТОИМОСТЬ ОДНОЙ ПУБЛИКАЦИИ</t>
  </si>
  <si>
    <t>Размеры /мм/</t>
  </si>
  <si>
    <t>Базовая стоимость</t>
  </si>
  <si>
    <t>4-7 выходов</t>
  </si>
  <si>
    <t>8-11 выходов</t>
  </si>
  <si>
    <t>12-23 выхода</t>
  </si>
  <si>
    <t>24 и более выходов</t>
  </si>
  <si>
    <t>175х244</t>
  </si>
  <si>
    <t>ВНУТРЕННЯЯ ПОЛОСА</t>
  </si>
  <si>
    <t>175х120 / 85,5х244</t>
  </si>
  <si>
    <t>85,5х120 / 175х58</t>
  </si>
  <si>
    <t>85,5х58</t>
  </si>
  <si>
    <t>85,5х27 / 40,75х58</t>
  </si>
  <si>
    <t>40,75х27</t>
  </si>
  <si>
    <t xml:space="preserve"> НАЦЕНКИ НА РАЗМЕЩЕНИЕ РЕКЛАМЫ</t>
  </si>
  <si>
    <t>Первая треть издания (до ТВ программы)</t>
  </si>
  <si>
    <t xml:space="preserve">За размещение  в первой половине издания на правой полосе вне рекламного блока  </t>
  </si>
  <si>
    <t>За размещение в первой половине издания вне  рекламного блока</t>
  </si>
  <si>
    <t>За размещение в первой половине издания на правой полосе</t>
  </si>
  <si>
    <t>За размещение вне рекламного блока</t>
  </si>
  <si>
    <t>За размещение  в первой половине издания</t>
  </si>
  <si>
    <t>За размещение на правой полосе</t>
  </si>
  <si>
    <t>Сканворд</t>
  </si>
  <si>
    <t>ТВ-ПРОГРАММА</t>
  </si>
  <si>
    <t>ГЛЯНЦЕВЫЕ ПОЛОСЫ</t>
  </si>
  <si>
    <t xml:space="preserve">Обложка (2-я полоса) </t>
  </si>
  <si>
    <t xml:space="preserve"> </t>
  </si>
  <si>
    <t xml:space="preserve">Обложка (3-я полоса) </t>
  </si>
  <si>
    <t>ТРЕБОВАНИЯ К ОРИГИНАЛ-МАКЕТАМ</t>
  </si>
  <si>
    <t>Готовые макеты принимаются в форматах EPS, ТIFF, PSD, PDF (CMYK, 300 dpi). Макет должен обязательно сопровождаться превью-файлом в формате JPEG. Все шрифты должны быть преобразованы в  кривыe.</t>
  </si>
  <si>
    <t>Обложка (последняя полоса)</t>
  </si>
  <si>
    <t>внутренний глянец</t>
  </si>
  <si>
    <t>СРОКИ ПОДАЧИ РЕКЛАМЫ В НОМЕР</t>
  </si>
  <si>
    <t>изготовление рекламного макета – бесплатно!</t>
  </si>
  <si>
    <r>
      <t xml:space="preserve">Прием рекламы в номер заканчивается                   </t>
    </r>
    <r>
      <rPr>
        <b/>
        <sz val="12"/>
        <rFont val="Arial Cyr"/>
        <family val="2"/>
      </rPr>
      <t>В ЧЕТВЕРГ</t>
    </r>
    <r>
      <rPr>
        <sz val="12"/>
        <rFont val="Arial Cyr"/>
        <family val="2"/>
      </rPr>
      <t xml:space="preserve"> предыдущей недели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</si>
</sst>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_-* #,##0.00&quot;р.&quot;_-;\-* #,##0.00&quot;р.&quot;_-;_-* \-??&quot;р.&quot;_-;_-@_-"/>
  </numFmts>
  <fonts count="77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 Cyr"/>
      <family val="2"/>
    </font>
    <font>
      <sz val="10"/>
      <color indexed="18"/>
      <name val="Arial Cyr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sz val="14"/>
      <name val="Arial"/>
      <family val="2"/>
    </font>
    <font>
      <b/>
      <sz val="12"/>
      <color indexed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3.5"/>
      <name val="Arial Cyr"/>
      <family val="2"/>
    </font>
    <font>
      <b/>
      <sz val="13.5"/>
      <name val="Arial"/>
      <family val="2"/>
    </font>
    <font>
      <b/>
      <sz val="13"/>
      <name val="Arial Cyr"/>
      <family val="2"/>
    </font>
    <font>
      <b/>
      <sz val="13"/>
      <color indexed="9"/>
      <name val="Arial Cyr"/>
      <family val="2"/>
    </font>
    <font>
      <b/>
      <sz val="13"/>
      <color indexed="9"/>
      <name val="Arial"/>
      <family val="2"/>
    </font>
    <font>
      <b/>
      <sz val="13.5"/>
      <color indexed="10"/>
      <name val="Arial Cyr"/>
      <family val="2"/>
    </font>
    <font>
      <sz val="12"/>
      <name val="Arial Cyr"/>
      <family val="2"/>
    </font>
    <font>
      <b/>
      <sz val="13.5"/>
      <color indexed="10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6"/>
      <name val="Arial"/>
      <family val="2"/>
    </font>
    <font>
      <b/>
      <sz val="20"/>
      <color indexed="10"/>
      <name val="Arial Cyr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u val="single"/>
      <sz val="10"/>
      <color indexed="12"/>
      <name val="Arial Cyr"/>
      <family val="2"/>
    </font>
    <font>
      <b/>
      <sz val="12"/>
      <name val="Tahoma"/>
      <family val="2"/>
    </font>
    <font>
      <b/>
      <i/>
      <sz val="16"/>
      <name val="Times New Roman"/>
      <family val="1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18"/>
      <name val="Arial Black"/>
      <family val="2"/>
    </font>
    <font>
      <b/>
      <sz val="16"/>
      <color indexed="8"/>
      <name val="Times New Roman"/>
      <family val="1"/>
    </font>
    <font>
      <u val="single"/>
      <sz val="10"/>
      <color indexed="20"/>
      <name val="Arial Cyr"/>
      <family val="2"/>
    </font>
    <font>
      <b/>
      <sz val="18"/>
      <color indexed="1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1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left"/>
    </xf>
    <xf numFmtId="165" fontId="13" fillId="0" borderId="0" xfId="43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5" fontId="27" fillId="0" borderId="0" xfId="43" applyFont="1" applyFill="1" applyBorder="1" applyAlignment="1" applyProtection="1">
      <alignment horizontal="right"/>
      <protection/>
    </xf>
    <xf numFmtId="0" fontId="28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33" fillId="33" borderId="0" xfId="42" applyNumberFormat="1" applyFont="1" applyFill="1" applyBorder="1" applyAlignment="1" applyProtection="1">
      <alignment/>
      <protection/>
    </xf>
    <xf numFmtId="0" fontId="35" fillId="33" borderId="0" xfId="0" applyFont="1" applyFill="1" applyAlignment="1">
      <alignment/>
    </xf>
    <xf numFmtId="0" fontId="36" fillId="0" borderId="0" xfId="0" applyFont="1" applyAlignment="1">
      <alignment horizontal="left" indent="1"/>
    </xf>
    <xf numFmtId="0" fontId="37" fillId="0" borderId="0" xfId="0" applyFont="1" applyAlignment="1">
      <alignment/>
    </xf>
    <xf numFmtId="13" fontId="13" fillId="0" borderId="10" xfId="0" applyNumberFormat="1" applyFont="1" applyBorder="1" applyAlignment="1">
      <alignment horizontal="center" vertical="center" wrapText="1"/>
    </xf>
    <xf numFmtId="13" fontId="13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30" fillId="33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4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1209675</xdr:colOff>
      <xdr:row>58</xdr:row>
      <xdr:rowOff>9525</xdr:rowOff>
    </xdr:from>
    <xdr:to>
      <xdr:col>10</xdr:col>
      <xdr:colOff>552450</xdr:colOff>
      <xdr:row>63</xdr:row>
      <xdr:rowOff>123825</xdr:rowOff>
    </xdr:to>
    <xdr:sp>
      <xdr:nvSpPr>
        <xdr:cNvPr id="1" name="Прямоугольник 2"/>
        <xdr:cNvSpPr>
          <a:spLocks/>
        </xdr:cNvSpPr>
      </xdr:nvSpPr>
      <xdr:spPr>
        <a:xfrm>
          <a:off x="6181725" y="14430375"/>
          <a:ext cx="52101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"Антенна-Телесемь. Киров" </a:t>
          </a:r>
          <a:r>
            <a:rPr lang="en-US" cap="none" sz="2200" b="1" i="0" u="none" baseline="0">
              <a:solidFill>
                <a:srgbClr val="00008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г. Киров, Октябрьский пр-кт, д.104, офис 707
</a:t>
          </a:r>
          <a:r>
            <a:rPr lang="en-US" cap="none" sz="1600" b="1" i="0" u="none" baseline="0">
              <a:solidFill>
                <a:srgbClr val="000000"/>
              </a:solidFill>
            </a:rPr>
            <a:t>телефон/факс (8332) 54-37-10, 54-37-12
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www.antenna-telesem.ru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6</xdr:col>
      <xdr:colOff>1209675</xdr:colOff>
      <xdr:row>9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14425"/>
          <a:ext cx="58769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1190625</xdr:colOff>
      <xdr:row>34</xdr:row>
      <xdr:rowOff>161925</xdr:rowOff>
    </xdr:from>
    <xdr:to>
      <xdr:col>9</xdr:col>
      <xdr:colOff>1752600</xdr:colOff>
      <xdr:row>44</xdr:row>
      <xdr:rowOff>190500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8524875"/>
          <a:ext cx="2143125" cy="2609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62</xdr:row>
      <xdr:rowOff>76200</xdr:rowOff>
    </xdr:from>
    <xdr:to>
      <xdr:col>10</xdr:col>
      <xdr:colOff>533400</xdr:colOff>
      <xdr:row>69</xdr:row>
      <xdr:rowOff>0</xdr:rowOff>
    </xdr:to>
    <xdr:sp>
      <xdr:nvSpPr>
        <xdr:cNvPr id="4" name="Прямоугольник 2"/>
        <xdr:cNvSpPr>
          <a:spLocks/>
        </xdr:cNvSpPr>
      </xdr:nvSpPr>
      <xdr:spPr>
        <a:xfrm>
          <a:off x="6457950" y="15487650"/>
          <a:ext cx="49149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Размещение рекламы:
</a:t>
          </a:r>
          <a:r>
            <a:rPr lang="en-US" cap="none" sz="1600" b="1" i="0" u="none" baseline="0">
              <a:solidFill>
                <a:srgbClr val="000000"/>
              </a:solidFill>
            </a:rPr>
            <a:t> г. Киров, ул. Московская, 40 
</a:t>
          </a:r>
          <a:r>
            <a:rPr lang="en-US" cap="none" sz="1600" b="1" i="0" u="none" baseline="0">
              <a:solidFill>
                <a:srgbClr val="000000"/>
              </a:solidFill>
            </a:rPr>
            <a:t>Руководитель проекта - Новикова Татьяна
</a:t>
          </a:r>
          <a:r>
            <a:rPr lang="en-US" cap="none" sz="1600" b="1" i="0" u="none" baseline="0">
              <a:solidFill>
                <a:srgbClr val="000000"/>
              </a:solidFill>
            </a:rPr>
            <a:t>телефон/факс (8332) 322 439, доб. 1108
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e-mail: novikovatanya@list.ru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showGridLines="0" tabSelected="1" view="pageBreakPreview" zoomScale="85" zoomScaleNormal="85" zoomScaleSheetLayoutView="85" zoomScalePageLayoutView="0" workbookViewId="0" topLeftCell="A49">
      <selection activeCell="J73" sqref="J73"/>
    </sheetView>
  </sheetViews>
  <sheetFormatPr defaultColWidth="9.00390625" defaultRowHeight="12.75"/>
  <cols>
    <col min="1" max="1" width="4.00390625" style="0" customWidth="1"/>
    <col min="3" max="3" width="18.00390625" style="0" customWidth="1"/>
    <col min="4" max="4" width="17.00390625" style="0" customWidth="1"/>
    <col min="5" max="5" width="17.25390625" style="0" customWidth="1"/>
    <col min="6" max="6" width="0" style="0" hidden="1" customWidth="1"/>
    <col min="7" max="7" width="17.25390625" style="0" customWidth="1"/>
    <col min="8" max="8" width="8.00390625" style="0" customWidth="1"/>
    <col min="9" max="9" width="20.75390625" style="0" customWidth="1"/>
    <col min="10" max="10" width="31.00390625" style="0" customWidth="1"/>
    <col min="11" max="11" width="8.25390625" style="0" customWidth="1"/>
  </cols>
  <sheetData>
    <row r="1" spans="2:31" ht="15.75">
      <c r="B1" s="1"/>
      <c r="J1" s="75"/>
      <c r="K1" s="75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22.5" customHeight="1">
      <c r="B2" s="1"/>
      <c r="J2" s="75"/>
      <c r="K2" s="75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5.75">
      <c r="B3" s="1"/>
      <c r="L3" s="2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2:31" ht="15.75">
      <c r="L4" s="2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8:31" ht="15.75">
      <c r="H5" s="5"/>
      <c r="I5" s="5"/>
      <c r="J5" s="5"/>
      <c r="K5" s="6"/>
      <c r="L5" s="2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8:31" ht="17.25" customHeight="1">
      <c r="H6" s="5" t="s">
        <v>0</v>
      </c>
      <c r="I6" s="5"/>
      <c r="J6" s="5" t="s">
        <v>1</v>
      </c>
      <c r="K6" s="6"/>
      <c r="L6" s="2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8:31" ht="17.25" customHeight="1">
      <c r="H7" s="5" t="s">
        <v>2</v>
      </c>
      <c r="I7" s="5"/>
      <c r="J7" s="5" t="s">
        <v>3</v>
      </c>
      <c r="K7" s="6"/>
      <c r="L7" s="2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8:31" ht="17.25" customHeight="1">
      <c r="H8" s="5" t="s">
        <v>4</v>
      </c>
      <c r="I8" s="5"/>
      <c r="J8" s="5" t="s">
        <v>5</v>
      </c>
      <c r="K8" s="6"/>
      <c r="L8" s="2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8:31" ht="17.25" customHeight="1">
      <c r="H9" s="5" t="s">
        <v>6</v>
      </c>
      <c r="I9" s="5"/>
      <c r="J9" s="7" t="s">
        <v>7</v>
      </c>
      <c r="K9" s="6"/>
      <c r="L9" s="2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8:31" ht="15">
      <c r="H10" s="8"/>
      <c r="I10" s="9"/>
      <c r="J10" s="10"/>
      <c r="K10" s="6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8:31" ht="14.25">
      <c r="H11" s="11"/>
      <c r="I11" s="6"/>
      <c r="J11" s="12"/>
      <c r="K11" s="6"/>
      <c r="L11" s="6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27.75">
      <c r="B12" s="13" t="s">
        <v>8</v>
      </c>
      <c r="H12" s="11"/>
      <c r="I12" s="6"/>
      <c r="J12" s="12"/>
      <c r="K12" s="6"/>
      <c r="L12" s="6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>
      <c r="A13" s="14" t="s">
        <v>9</v>
      </c>
      <c r="C13" s="15"/>
      <c r="D13" s="15"/>
      <c r="E13" s="15"/>
      <c r="F13" s="15"/>
      <c r="G13" s="15"/>
      <c r="H13" s="16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3:31" ht="18">
      <c r="C14" s="17"/>
      <c r="D14" s="18"/>
      <c r="E14" s="18"/>
      <c r="F14" s="18"/>
      <c r="G14" s="18"/>
      <c r="I14" s="76" t="s">
        <v>10</v>
      </c>
      <c r="J14" s="76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4.25">
      <c r="B15" s="19" t="s">
        <v>11</v>
      </c>
      <c r="D15" s="1"/>
      <c r="E15" s="1"/>
      <c r="F15" s="1"/>
      <c r="G15" s="1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3:31" ht="14.25">
      <c r="C16" s="19"/>
      <c r="D16" s="20">
        <v>0.8</v>
      </c>
      <c r="E16" s="20">
        <v>0.78</v>
      </c>
      <c r="F16" s="20">
        <v>0.76</v>
      </c>
      <c r="G16" s="20">
        <v>0.74</v>
      </c>
      <c r="H16" s="1"/>
      <c r="L16" s="21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.75" customHeight="1">
      <c r="B17" s="77" t="s">
        <v>12</v>
      </c>
      <c r="C17" s="77" t="s">
        <v>13</v>
      </c>
      <c r="D17" s="77"/>
      <c r="E17" s="77"/>
      <c r="F17" s="77"/>
      <c r="G17" s="77"/>
      <c r="I17" s="23" t="s">
        <v>12</v>
      </c>
      <c r="J17" s="23" t="s">
        <v>14</v>
      </c>
      <c r="L17" s="24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25.5" customHeight="1">
      <c r="B18" s="77"/>
      <c r="C18" s="22" t="s">
        <v>15</v>
      </c>
      <c r="D18" s="22" t="s">
        <v>16</v>
      </c>
      <c r="E18" s="22" t="s">
        <v>17</v>
      </c>
      <c r="F18" s="22" t="s">
        <v>18</v>
      </c>
      <c r="G18" s="22" t="s">
        <v>19</v>
      </c>
      <c r="H18" s="25"/>
      <c r="I18" s="62">
        <v>1</v>
      </c>
      <c r="J18" s="26" t="s">
        <v>20</v>
      </c>
      <c r="K18" s="27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22.5" customHeight="1">
      <c r="B19" s="78" t="s">
        <v>21</v>
      </c>
      <c r="C19" s="78"/>
      <c r="D19" s="78"/>
      <c r="E19" s="78"/>
      <c r="F19" s="78"/>
      <c r="G19" s="78"/>
      <c r="H19" s="24"/>
      <c r="I19" s="62">
        <v>0.5</v>
      </c>
      <c r="J19" s="26" t="s">
        <v>22</v>
      </c>
      <c r="K19" s="28"/>
      <c r="L19" s="27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9.5" customHeight="1">
      <c r="B20" s="61">
        <v>1</v>
      </c>
      <c r="C20" s="29">
        <v>25500</v>
      </c>
      <c r="D20" s="30">
        <f aca="true" t="shared" si="0" ref="D20:D25">C20*$D$16</f>
        <v>20400</v>
      </c>
      <c r="E20" s="30">
        <f aca="true" t="shared" si="1" ref="E20:E25">C20*$E$16</f>
        <v>19890</v>
      </c>
      <c r="F20" s="30">
        <f aca="true" t="shared" si="2" ref="F20:F25">C20*$F$16</f>
        <v>19380</v>
      </c>
      <c r="G20" s="30">
        <f aca="true" t="shared" si="3" ref="G20:G25">C20*$G$16</f>
        <v>18870</v>
      </c>
      <c r="H20" s="31"/>
      <c r="I20" s="62">
        <v>0.25</v>
      </c>
      <c r="J20" s="26" t="s">
        <v>23</v>
      </c>
      <c r="L20" s="32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9.5" customHeight="1">
      <c r="B21" s="61">
        <v>0.5</v>
      </c>
      <c r="C21" s="29">
        <f>C20/2*1.01</f>
        <v>12877.5</v>
      </c>
      <c r="D21" s="30">
        <f t="shared" si="0"/>
        <v>10302</v>
      </c>
      <c r="E21" s="30">
        <f t="shared" si="1"/>
        <v>10044.45</v>
      </c>
      <c r="F21" s="30">
        <f t="shared" si="2"/>
        <v>9786.9</v>
      </c>
      <c r="G21" s="30">
        <f t="shared" si="3"/>
        <v>9529.35</v>
      </c>
      <c r="H21" s="31"/>
      <c r="I21" s="62">
        <v>0.125</v>
      </c>
      <c r="J21" s="26" t="s">
        <v>24</v>
      </c>
      <c r="L21" s="32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9.5" customHeight="1">
      <c r="B22" s="62">
        <v>0.25</v>
      </c>
      <c r="C22" s="33">
        <f>C20/4*1.04</f>
        <v>6630</v>
      </c>
      <c r="D22" s="30">
        <f t="shared" si="0"/>
        <v>5304</v>
      </c>
      <c r="E22" s="30">
        <f t="shared" si="1"/>
        <v>5171.400000000001</v>
      </c>
      <c r="F22" s="30">
        <f t="shared" si="2"/>
        <v>5038.8</v>
      </c>
      <c r="G22" s="30">
        <f t="shared" si="3"/>
        <v>4906.2</v>
      </c>
      <c r="H22" s="31"/>
      <c r="I22" s="62">
        <v>0.0625</v>
      </c>
      <c r="J22" s="26" t="s">
        <v>25</v>
      </c>
      <c r="L22" s="32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9.5" customHeight="1">
      <c r="B23" s="62">
        <v>0.125</v>
      </c>
      <c r="C23" s="33">
        <f>C20/8*1.09</f>
        <v>3474.3750000000005</v>
      </c>
      <c r="D23" s="30">
        <f t="shared" si="0"/>
        <v>2779.5000000000005</v>
      </c>
      <c r="E23" s="30">
        <f t="shared" si="1"/>
        <v>2710.0125000000003</v>
      </c>
      <c r="F23" s="30">
        <f t="shared" si="2"/>
        <v>2640.5250000000005</v>
      </c>
      <c r="G23" s="30">
        <f t="shared" si="3"/>
        <v>2571.0375000000004</v>
      </c>
      <c r="H23" s="31"/>
      <c r="I23" s="62">
        <v>0.03125</v>
      </c>
      <c r="J23" s="34" t="s">
        <v>26</v>
      </c>
      <c r="L23" s="32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9.5" customHeight="1">
      <c r="B24" s="62">
        <v>0.0625</v>
      </c>
      <c r="C24" s="33">
        <f>C20/16*1.14</f>
        <v>1816.8749999999998</v>
      </c>
      <c r="D24" s="30">
        <f t="shared" si="0"/>
        <v>1453.5</v>
      </c>
      <c r="E24" s="30">
        <f t="shared" si="1"/>
        <v>1417.1625</v>
      </c>
      <c r="F24" s="30">
        <f t="shared" si="2"/>
        <v>1380.8249999999998</v>
      </c>
      <c r="G24" s="30">
        <f t="shared" si="3"/>
        <v>1344.4874999999997</v>
      </c>
      <c r="H24" s="31"/>
      <c r="J24" s="35"/>
      <c r="L24" s="32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9.5" customHeight="1">
      <c r="B25" s="62">
        <v>0.03125</v>
      </c>
      <c r="C25" s="33">
        <f>C20/32*1.16</f>
        <v>924.3749999999999</v>
      </c>
      <c r="D25" s="30">
        <f t="shared" si="0"/>
        <v>739.5</v>
      </c>
      <c r="E25" s="30">
        <f t="shared" si="1"/>
        <v>721.0124999999999</v>
      </c>
      <c r="F25" s="30">
        <f t="shared" si="2"/>
        <v>702.525</v>
      </c>
      <c r="G25" s="30">
        <f t="shared" si="3"/>
        <v>684.0374999999999</v>
      </c>
      <c r="H25" s="31"/>
      <c r="I25" s="36" t="s">
        <v>27</v>
      </c>
      <c r="J25" s="35"/>
      <c r="L25" s="32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31" ht="32.25" customHeight="1">
      <c r="B26" s="67" t="s">
        <v>28</v>
      </c>
      <c r="C26" s="67"/>
      <c r="D26" s="67"/>
      <c r="E26" s="67"/>
      <c r="F26" s="67"/>
      <c r="G26" s="67"/>
      <c r="H26" s="31"/>
      <c r="I26" s="74" t="s">
        <v>29</v>
      </c>
      <c r="J26" s="74"/>
      <c r="K26" s="38">
        <v>0.65</v>
      </c>
      <c r="L26" s="37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31" ht="26.25" customHeight="1">
      <c r="B27" s="61">
        <v>1</v>
      </c>
      <c r="C27" s="29">
        <f aca="true" t="shared" si="4" ref="C27:C32">C20*1.2</f>
        <v>30600</v>
      </c>
      <c r="D27" s="30">
        <f aca="true" t="shared" si="5" ref="D27:D32">C27*$D$16</f>
        <v>24480</v>
      </c>
      <c r="E27" s="30">
        <f aca="true" t="shared" si="6" ref="E27:E32">C27*$E$16</f>
        <v>23868</v>
      </c>
      <c r="F27" s="30">
        <f aca="true" t="shared" si="7" ref="F27:F32">C27*$F$16</f>
        <v>23256</v>
      </c>
      <c r="G27" s="30">
        <f aca="true" t="shared" si="8" ref="G27:G32">C27*$G$16</f>
        <v>22644</v>
      </c>
      <c r="H27" s="39"/>
      <c r="I27" s="74" t="s">
        <v>30</v>
      </c>
      <c r="J27" s="74"/>
      <c r="K27" s="38">
        <v>0.6</v>
      </c>
      <c r="L27" s="37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2:31" ht="27.75" customHeight="1">
      <c r="B28" s="61">
        <v>0.5</v>
      </c>
      <c r="C28" s="29">
        <f t="shared" si="4"/>
        <v>15453</v>
      </c>
      <c r="D28" s="30">
        <f t="shared" si="5"/>
        <v>12362.400000000001</v>
      </c>
      <c r="E28" s="30">
        <f t="shared" si="6"/>
        <v>12053.34</v>
      </c>
      <c r="F28" s="30">
        <f t="shared" si="7"/>
        <v>11744.28</v>
      </c>
      <c r="G28" s="30">
        <f t="shared" si="8"/>
        <v>11435.22</v>
      </c>
      <c r="H28" s="39"/>
      <c r="I28" s="74" t="s">
        <v>31</v>
      </c>
      <c r="J28" s="74"/>
      <c r="K28" s="38">
        <v>0.45</v>
      </c>
      <c r="L28" s="37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 ht="19.5" customHeight="1">
      <c r="B29" s="61">
        <v>0.25</v>
      </c>
      <c r="C29" s="29">
        <f t="shared" si="4"/>
        <v>7956</v>
      </c>
      <c r="D29" s="30">
        <f t="shared" si="5"/>
        <v>6364.8</v>
      </c>
      <c r="E29" s="30">
        <f t="shared" si="6"/>
        <v>6205.68</v>
      </c>
      <c r="F29" s="30">
        <f t="shared" si="7"/>
        <v>6046.56</v>
      </c>
      <c r="G29" s="30">
        <f t="shared" si="8"/>
        <v>5887.44</v>
      </c>
      <c r="H29" s="39"/>
      <c r="I29" s="74" t="s">
        <v>32</v>
      </c>
      <c r="J29" s="74"/>
      <c r="K29" s="38">
        <v>0.45</v>
      </c>
      <c r="L29" s="37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9.5" customHeight="1">
      <c r="B30" s="61">
        <v>0.125</v>
      </c>
      <c r="C30" s="29">
        <f t="shared" si="4"/>
        <v>4169.25</v>
      </c>
      <c r="D30" s="30">
        <f t="shared" si="5"/>
        <v>3335.4</v>
      </c>
      <c r="E30" s="30">
        <f t="shared" si="6"/>
        <v>3252.0150000000003</v>
      </c>
      <c r="F30" s="30">
        <f t="shared" si="7"/>
        <v>3168.63</v>
      </c>
      <c r="G30" s="30">
        <f t="shared" si="8"/>
        <v>3085.245</v>
      </c>
      <c r="H30" s="40"/>
      <c r="I30" s="74" t="s">
        <v>33</v>
      </c>
      <c r="J30" s="74"/>
      <c r="K30" s="38">
        <v>0.2</v>
      </c>
      <c r="L30" s="37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1" ht="21" customHeight="1">
      <c r="B31" s="61">
        <v>0.0625</v>
      </c>
      <c r="C31" s="29">
        <f t="shared" si="4"/>
        <v>2180.2499999999995</v>
      </c>
      <c r="D31" s="30">
        <f t="shared" si="5"/>
        <v>1744.1999999999998</v>
      </c>
      <c r="E31" s="30">
        <f t="shared" si="6"/>
        <v>1700.5949999999998</v>
      </c>
      <c r="F31" s="30">
        <f t="shared" si="7"/>
        <v>1656.9899999999998</v>
      </c>
      <c r="G31" s="30">
        <f t="shared" si="8"/>
        <v>1613.3849999999995</v>
      </c>
      <c r="H31" s="40"/>
      <c r="I31" s="74" t="s">
        <v>34</v>
      </c>
      <c r="J31" s="74"/>
      <c r="K31" s="38">
        <v>0.2</v>
      </c>
      <c r="L31" s="37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11" ht="21" customHeight="1">
      <c r="B32" s="61">
        <v>0.03125</v>
      </c>
      <c r="C32" s="29">
        <f t="shared" si="4"/>
        <v>1109.2499999999998</v>
      </c>
      <c r="D32" s="30">
        <f t="shared" si="5"/>
        <v>887.3999999999999</v>
      </c>
      <c r="E32" s="30">
        <f t="shared" si="6"/>
        <v>865.2149999999998</v>
      </c>
      <c r="F32" s="30">
        <f t="shared" si="7"/>
        <v>843.0299999999999</v>
      </c>
      <c r="G32" s="30">
        <f t="shared" si="8"/>
        <v>820.8449999999998</v>
      </c>
      <c r="H32" s="40"/>
      <c r="I32" s="74" t="s">
        <v>35</v>
      </c>
      <c r="J32" s="74"/>
      <c r="K32" s="38">
        <v>0.5</v>
      </c>
    </row>
    <row r="33" spans="2:18" ht="21.75" customHeight="1">
      <c r="B33" s="73" t="s">
        <v>36</v>
      </c>
      <c r="C33" s="73"/>
      <c r="D33" s="73"/>
      <c r="E33" s="73"/>
      <c r="F33" s="73"/>
      <c r="G33" s="73"/>
      <c r="H33" s="40"/>
      <c r="I33" s="74"/>
      <c r="J33" s="74"/>
      <c r="K33" s="38"/>
      <c r="N33" s="71"/>
      <c r="O33" s="71"/>
      <c r="P33" s="71"/>
      <c r="Q33" s="71"/>
      <c r="R33" s="41">
        <v>0.65</v>
      </c>
    </row>
    <row r="34" spans="2:18" ht="19.5" customHeight="1">
      <c r="B34" s="61">
        <v>0.25</v>
      </c>
      <c r="C34" s="29">
        <f>C22*1.1</f>
        <v>7293.000000000001</v>
      </c>
      <c r="D34" s="30">
        <f>C34*$D$16</f>
        <v>5834.4000000000015</v>
      </c>
      <c r="E34" s="30">
        <f>C34*$E$16</f>
        <v>5688.540000000001</v>
      </c>
      <c r="F34" s="30">
        <f>C34*$F$16</f>
        <v>5542.680000000001</v>
      </c>
      <c r="G34" s="30">
        <f>C34*$G$16</f>
        <v>5396.820000000001</v>
      </c>
      <c r="H34" s="40"/>
      <c r="I34" s="66"/>
      <c r="J34" s="66"/>
      <c r="K34" s="42"/>
      <c r="N34" s="71"/>
      <c r="O34" s="71"/>
      <c r="P34" s="71"/>
      <c r="Q34" s="71"/>
      <c r="R34" s="41">
        <v>0.6</v>
      </c>
    </row>
    <row r="35" spans="2:18" ht="19.5" customHeight="1">
      <c r="B35" s="61">
        <v>0.125</v>
      </c>
      <c r="C35" s="29">
        <f>C23*1.1</f>
        <v>3821.812500000001</v>
      </c>
      <c r="D35" s="30">
        <f>C35*$D$16</f>
        <v>3057.4500000000007</v>
      </c>
      <c r="E35" s="30">
        <f>C35*$E$16</f>
        <v>2981.013750000001</v>
      </c>
      <c r="F35" s="30">
        <f>C35*$F$16</f>
        <v>2904.577500000001</v>
      </c>
      <c r="G35" s="30">
        <f>C35*$G$16</f>
        <v>2828.1412500000006</v>
      </c>
      <c r="H35" s="40"/>
      <c r="K35" s="40"/>
      <c r="N35" s="71"/>
      <c r="O35" s="71"/>
      <c r="P35" s="71"/>
      <c r="Q35" s="71"/>
      <c r="R35" s="41">
        <v>0.45</v>
      </c>
    </row>
    <row r="36" spans="2:18" ht="21.75" customHeight="1">
      <c r="B36" s="61">
        <v>0.0625</v>
      </c>
      <c r="C36" s="29">
        <f>C24*1.1</f>
        <v>1998.5625</v>
      </c>
      <c r="D36" s="30">
        <f>C36*$D$16</f>
        <v>1598.8500000000001</v>
      </c>
      <c r="E36" s="30">
        <f>C36*$E$16</f>
        <v>1558.87875</v>
      </c>
      <c r="F36" s="30">
        <f>C36*$F$16</f>
        <v>1518.9075</v>
      </c>
      <c r="G36" s="30">
        <f>C36*$G$16</f>
        <v>1478.93625</v>
      </c>
      <c r="H36" s="40"/>
      <c r="I36" s="43"/>
      <c r="J36" s="44"/>
      <c r="K36" s="42"/>
      <c r="N36" s="71"/>
      <c r="O36" s="71"/>
      <c r="P36" s="71"/>
      <c r="Q36" s="71"/>
      <c r="R36" s="41">
        <v>0.45</v>
      </c>
    </row>
    <row r="37" spans="2:18" ht="20.25" customHeight="1">
      <c r="B37" s="72" t="s">
        <v>37</v>
      </c>
      <c r="C37" s="72"/>
      <c r="D37" s="72"/>
      <c r="E37" s="72"/>
      <c r="F37" s="72"/>
      <c r="G37" s="72"/>
      <c r="H37" s="40"/>
      <c r="N37" s="71"/>
      <c r="O37" s="71"/>
      <c r="P37" s="71"/>
      <c r="Q37" s="71"/>
      <c r="R37" s="41">
        <v>0.2</v>
      </c>
    </row>
    <row r="38" spans="2:18" ht="19.5" customHeight="1">
      <c r="B38" s="67" t="s">
        <v>38</v>
      </c>
      <c r="C38" s="67"/>
      <c r="D38" s="67"/>
      <c r="E38" s="67"/>
      <c r="F38" s="67"/>
      <c r="G38" s="67"/>
      <c r="H38" s="40"/>
      <c r="K38" s="40"/>
      <c r="N38" s="71"/>
      <c r="O38" s="71"/>
      <c r="P38" s="71"/>
      <c r="Q38" s="71"/>
      <c r="R38" s="41">
        <v>0.2</v>
      </c>
    </row>
    <row r="39" spans="2:11" ht="19.5" customHeight="1">
      <c r="B39" s="61">
        <v>1</v>
      </c>
      <c r="C39" s="29">
        <f>C20*1.6</f>
        <v>40800</v>
      </c>
      <c r="D39" s="30">
        <f>C39*$D$16</f>
        <v>32640</v>
      </c>
      <c r="E39" s="30">
        <f>C39*$E$16</f>
        <v>31824</v>
      </c>
      <c r="F39" s="30">
        <f>C39*$F$16</f>
        <v>31008</v>
      </c>
      <c r="G39" s="30">
        <f>C39*$G$16</f>
        <v>30192</v>
      </c>
      <c r="H39" s="40"/>
      <c r="I39" s="68" t="s">
        <v>39</v>
      </c>
      <c r="J39" s="68"/>
      <c r="K39" s="40"/>
    </row>
    <row r="40" spans="2:11" ht="19.5" customHeight="1">
      <c r="B40" s="61">
        <v>0.5</v>
      </c>
      <c r="C40" s="29">
        <f>C21*1.6</f>
        <v>20604</v>
      </c>
      <c r="D40" s="30">
        <f>C40*$D$16</f>
        <v>16483.2</v>
      </c>
      <c r="E40" s="30">
        <f>C40*$E$16</f>
        <v>16071.12</v>
      </c>
      <c r="F40" s="30">
        <f>C40*$F$16</f>
        <v>15659.04</v>
      </c>
      <c r="G40" s="30">
        <f>C40*$G$16</f>
        <v>15246.96</v>
      </c>
      <c r="H40" s="40"/>
      <c r="I40" s="68"/>
      <c r="J40" s="68"/>
      <c r="K40" s="40"/>
    </row>
    <row r="41" spans="2:15" ht="25.5" customHeight="1">
      <c r="B41" s="61">
        <v>0.25</v>
      </c>
      <c r="C41" s="29">
        <f>C22*1.6</f>
        <v>10608</v>
      </c>
      <c r="D41" s="30">
        <f>C41*$D$16</f>
        <v>8486.4</v>
      </c>
      <c r="E41" s="30">
        <f>C41*$E$16</f>
        <v>8274.24</v>
      </c>
      <c r="F41" s="30">
        <f>C41*$F$16</f>
        <v>8062.08</v>
      </c>
      <c r="G41" s="30">
        <f>C41*$G$16</f>
        <v>7849.92</v>
      </c>
      <c r="H41" s="40"/>
      <c r="I41" s="45"/>
      <c r="J41" s="45"/>
      <c r="K41" s="40"/>
      <c r="N41" s="66"/>
      <c r="O41" s="66"/>
    </row>
    <row r="42" spans="2:15" ht="18.75" customHeight="1">
      <c r="B42" s="61">
        <v>0.125</v>
      </c>
      <c r="C42" s="29">
        <f>C23*1.6</f>
        <v>5559.000000000001</v>
      </c>
      <c r="D42" s="30">
        <f>C42*$D$16</f>
        <v>4447.200000000001</v>
      </c>
      <c r="E42" s="30">
        <f>C42*$E$16</f>
        <v>4336.02</v>
      </c>
      <c r="F42" s="30">
        <f>C42*$F$16</f>
        <v>4224.840000000001</v>
      </c>
      <c r="G42" s="30">
        <f>C42*$G$16</f>
        <v>4113.660000000001</v>
      </c>
      <c r="H42" s="40"/>
      <c r="K42" s="40"/>
      <c r="N42" s="66"/>
      <c r="O42" s="66"/>
    </row>
    <row r="43" spans="2:15" ht="19.5" customHeight="1">
      <c r="B43" s="67" t="s">
        <v>40</v>
      </c>
      <c r="C43" s="67"/>
      <c r="D43" s="67"/>
      <c r="E43" s="67"/>
      <c r="F43" s="67"/>
      <c r="G43" s="67"/>
      <c r="H43" s="40"/>
      <c r="K43" s="40"/>
      <c r="N43" s="66"/>
      <c r="O43" s="66"/>
    </row>
    <row r="44" spans="2:15" ht="19.5" customHeight="1">
      <c r="B44" s="61">
        <v>1</v>
      </c>
      <c r="C44" s="29">
        <f>C20*1.5</f>
        <v>38250</v>
      </c>
      <c r="D44" s="30">
        <f>C44*$D$16</f>
        <v>30600</v>
      </c>
      <c r="E44" s="30">
        <f>C44*$E$16</f>
        <v>29835</v>
      </c>
      <c r="F44" s="30">
        <f>C44*$F$16</f>
        <v>29070</v>
      </c>
      <c r="G44" s="30">
        <f>C44*$G$16</f>
        <v>28305</v>
      </c>
      <c r="H44" s="40"/>
      <c r="I44" s="46"/>
      <c r="J44" s="46"/>
      <c r="K44" s="40"/>
      <c r="N44" s="68"/>
      <c r="O44" s="68"/>
    </row>
    <row r="45" spans="2:15" ht="19.5" customHeight="1">
      <c r="B45" s="61">
        <v>0.5</v>
      </c>
      <c r="C45" s="29">
        <f>C21*1.5</f>
        <v>19316.25</v>
      </c>
      <c r="D45" s="30">
        <f>C45*$D$16</f>
        <v>15453</v>
      </c>
      <c r="E45" s="30">
        <f>C45*$E$16</f>
        <v>15066.675000000001</v>
      </c>
      <c r="F45" s="30">
        <f>C45*$F$16</f>
        <v>14680.35</v>
      </c>
      <c r="G45" s="30">
        <f>C45*$G$16</f>
        <v>14294.025</v>
      </c>
      <c r="H45" s="40"/>
      <c r="K45" s="40"/>
      <c r="N45" s="68"/>
      <c r="O45" s="68"/>
    </row>
    <row r="46" spans="2:15" ht="19.5" customHeight="1">
      <c r="B46" s="61">
        <v>0.25</v>
      </c>
      <c r="C46" s="29">
        <f>C22*1.5</f>
        <v>9945</v>
      </c>
      <c r="D46" s="30">
        <f>C46*$D$16</f>
        <v>7956</v>
      </c>
      <c r="E46" s="30">
        <f>C46*$E$16</f>
        <v>7757.1</v>
      </c>
      <c r="F46" s="30">
        <f>C46*$F$16</f>
        <v>7558.2</v>
      </c>
      <c r="G46" s="30">
        <f>C46*$G$16</f>
        <v>7359.3</v>
      </c>
      <c r="H46" s="40"/>
      <c r="I46" s="69" t="s">
        <v>41</v>
      </c>
      <c r="J46" s="69"/>
      <c r="K46" s="40"/>
      <c r="N46" s="70"/>
      <c r="O46" s="70"/>
    </row>
    <row r="47" spans="2:15" ht="20.25" customHeight="1">
      <c r="B47" s="61">
        <v>0.125</v>
      </c>
      <c r="C47" s="29">
        <f>C23*1.5</f>
        <v>5211.562500000001</v>
      </c>
      <c r="D47" s="30">
        <f>C47*$D$16</f>
        <v>4169.250000000001</v>
      </c>
      <c r="E47" s="30">
        <f>C47*$E$16</f>
        <v>4065.0187500000006</v>
      </c>
      <c r="F47" s="30">
        <f>C47*$F$16</f>
        <v>3960.787500000001</v>
      </c>
      <c r="G47" s="30">
        <f>C47*$G$16</f>
        <v>3856.5562500000005</v>
      </c>
      <c r="H47" s="40"/>
      <c r="I47" s="64" t="s">
        <v>42</v>
      </c>
      <c r="J47" s="64"/>
      <c r="K47" s="40"/>
      <c r="N47" s="70"/>
      <c r="O47" s="70"/>
    </row>
    <row r="48" spans="2:15" ht="19.5" customHeight="1">
      <c r="B48" s="63" t="s">
        <v>43</v>
      </c>
      <c r="C48" s="63"/>
      <c r="D48" s="63"/>
      <c r="E48" s="63"/>
      <c r="F48" s="63"/>
      <c r="G48" s="63"/>
      <c r="H48" s="40"/>
      <c r="I48" s="64"/>
      <c r="J48" s="64"/>
      <c r="K48" s="40"/>
      <c r="N48" s="70"/>
      <c r="O48" s="70"/>
    </row>
    <row r="49" spans="2:15" ht="19.5" customHeight="1">
      <c r="B49" s="61">
        <v>1</v>
      </c>
      <c r="C49" s="29">
        <f>C20*1.67</f>
        <v>42585</v>
      </c>
      <c r="D49" s="30">
        <f>C49*$D$16</f>
        <v>34068</v>
      </c>
      <c r="E49" s="30">
        <f>C49*$E$16</f>
        <v>33216.3</v>
      </c>
      <c r="F49" s="30">
        <f>C49*$F$16</f>
        <v>32364.600000000002</v>
      </c>
      <c r="G49" s="30">
        <f>C49*$G$16</f>
        <v>31512.899999999998</v>
      </c>
      <c r="H49" s="40"/>
      <c r="I49" s="64"/>
      <c r="J49" s="64"/>
      <c r="K49" s="40"/>
      <c r="N49" s="66"/>
      <c r="O49" s="66"/>
    </row>
    <row r="50" spans="2:11" ht="19.5" customHeight="1">
      <c r="B50" s="61">
        <v>0.5</v>
      </c>
      <c r="C50" s="29">
        <f>C21*1.67</f>
        <v>21505.425</v>
      </c>
      <c r="D50" s="30">
        <f>C50*$D$16</f>
        <v>17204.34</v>
      </c>
      <c r="E50" s="30">
        <f>C50*$E$16</f>
        <v>16774.2315</v>
      </c>
      <c r="F50" s="30">
        <f>C50*$F$16</f>
        <v>16344.123</v>
      </c>
      <c r="G50" s="30">
        <f>C50*$G$16</f>
        <v>15914.0145</v>
      </c>
      <c r="H50" s="40"/>
      <c r="I50" s="64"/>
      <c r="J50" s="64"/>
      <c r="K50" s="40"/>
    </row>
    <row r="51" spans="2:11" ht="19.5" customHeight="1">
      <c r="B51" s="61">
        <v>0.25</v>
      </c>
      <c r="C51" s="29">
        <f>C22*1.67</f>
        <v>11072.1</v>
      </c>
      <c r="D51" s="30">
        <f>C51*$D$16</f>
        <v>8857.68</v>
      </c>
      <c r="E51" s="30">
        <f>C51*$E$16</f>
        <v>8636.238000000001</v>
      </c>
      <c r="F51" s="30">
        <f>C51*$F$16</f>
        <v>8414.796</v>
      </c>
      <c r="G51" s="30">
        <f>C51*$G$16</f>
        <v>8193.354</v>
      </c>
      <c r="H51" s="40"/>
      <c r="I51" s="64"/>
      <c r="J51" s="64"/>
      <c r="K51" s="40"/>
    </row>
    <row r="52" spans="2:15" ht="19.5" customHeight="1">
      <c r="B52" s="61">
        <v>0.125</v>
      </c>
      <c r="C52" s="29">
        <f>C23*1.67</f>
        <v>5802.20625</v>
      </c>
      <c r="D52" s="30">
        <f>C52*$D$16</f>
        <v>4641.765</v>
      </c>
      <c r="E52" s="30">
        <f>C52*$E$16</f>
        <v>4525.720875</v>
      </c>
      <c r="F52" s="30">
        <f>C52*$F$16</f>
        <v>4409.6767500000005</v>
      </c>
      <c r="G52" s="30">
        <f>C52*$G$16</f>
        <v>4293.632625</v>
      </c>
      <c r="H52" s="40"/>
      <c r="I52" s="64"/>
      <c r="J52" s="64"/>
      <c r="K52" s="47"/>
      <c r="L52" s="48"/>
      <c r="M52" s="48"/>
      <c r="N52" s="48"/>
      <c r="O52" s="48"/>
    </row>
    <row r="53" spans="2:15" ht="19.5" customHeight="1">
      <c r="B53" s="63" t="s">
        <v>44</v>
      </c>
      <c r="C53" s="63"/>
      <c r="D53" s="63"/>
      <c r="E53" s="63"/>
      <c r="F53" s="63"/>
      <c r="G53" s="63"/>
      <c r="H53" s="40"/>
      <c r="I53" s="64"/>
      <c r="J53" s="64"/>
      <c r="K53" s="47"/>
      <c r="L53" s="48"/>
      <c r="M53" s="48"/>
      <c r="N53" s="48"/>
      <c r="O53" s="48"/>
    </row>
    <row r="54" spans="2:15" ht="19.5" customHeight="1">
      <c r="B54" s="61">
        <v>1</v>
      </c>
      <c r="C54" s="29">
        <f>C20*1.33</f>
        <v>33915</v>
      </c>
      <c r="D54" s="30">
        <f>C54*$D$16</f>
        <v>27132</v>
      </c>
      <c r="E54" s="30">
        <f>C54*$E$16</f>
        <v>26453.7</v>
      </c>
      <c r="F54" s="30">
        <f>C54*$F$16</f>
        <v>25775.4</v>
      </c>
      <c r="G54" s="30">
        <f>C54*$G$16</f>
        <v>25097.1</v>
      </c>
      <c r="H54" s="40"/>
      <c r="K54" s="47"/>
      <c r="L54" s="48"/>
      <c r="M54" s="48"/>
      <c r="N54" s="48"/>
      <c r="O54" s="48"/>
    </row>
    <row r="55" spans="2:15" ht="19.5" customHeight="1">
      <c r="B55" s="61">
        <v>0.5</v>
      </c>
      <c r="C55" s="29">
        <f>C21*1.33</f>
        <v>17127.075</v>
      </c>
      <c r="D55" s="30">
        <f>C55*$D$16</f>
        <v>13701.660000000002</v>
      </c>
      <c r="E55" s="30">
        <f>C55*$E$16</f>
        <v>13359.1185</v>
      </c>
      <c r="F55" s="30">
        <f>C55*$F$16</f>
        <v>13016.577000000001</v>
      </c>
      <c r="G55" s="30">
        <f>C55*$G$16</f>
        <v>12674.0355</v>
      </c>
      <c r="H55" s="40"/>
      <c r="I55" s="40"/>
      <c r="J55" s="49" t="s">
        <v>45</v>
      </c>
      <c r="K55" s="50"/>
      <c r="L55" s="48"/>
      <c r="M55" s="48"/>
      <c r="N55" s="48"/>
      <c r="O55" s="48"/>
    </row>
    <row r="56" spans="2:15" ht="19.5" customHeight="1">
      <c r="B56" s="61">
        <v>0.25</v>
      </c>
      <c r="C56" s="29">
        <f>C22*1.33</f>
        <v>8817.9</v>
      </c>
      <c r="D56" s="30">
        <f>C56*$D$16</f>
        <v>7054.32</v>
      </c>
      <c r="E56" s="30">
        <f>C56*$E$16</f>
        <v>6877.9619999999995</v>
      </c>
      <c r="F56" s="30">
        <f>C56*$F$16</f>
        <v>6701.603999999999</v>
      </c>
      <c r="G56" s="30">
        <f>C56*$G$16</f>
        <v>6525.246</v>
      </c>
      <c r="H56" s="40"/>
      <c r="I56" s="64" t="s">
        <v>47</v>
      </c>
      <c r="J56" s="64"/>
      <c r="K56" s="47"/>
      <c r="L56" s="48"/>
      <c r="M56" s="48"/>
      <c r="N56" s="48"/>
      <c r="O56" s="48"/>
    </row>
    <row r="57" spans="2:15" ht="19.5" customHeight="1">
      <c r="B57" s="61">
        <v>0.125</v>
      </c>
      <c r="C57" s="29">
        <f>C23*1.33</f>
        <v>4620.918750000001</v>
      </c>
      <c r="D57" s="30">
        <f>C57*$D$16</f>
        <v>3696.7350000000006</v>
      </c>
      <c r="E57" s="30">
        <f>C57*$E$16</f>
        <v>3604.316625000001</v>
      </c>
      <c r="F57" s="30">
        <f>C57*$F$16</f>
        <v>3511.8982500000006</v>
      </c>
      <c r="G57" s="30">
        <f>C57*$G$16</f>
        <v>3419.4798750000004</v>
      </c>
      <c r="H57" s="40"/>
      <c r="I57" s="64"/>
      <c r="J57" s="64"/>
      <c r="K57" s="47"/>
      <c r="L57" s="48"/>
      <c r="M57" s="48"/>
      <c r="N57" s="48"/>
      <c r="O57" s="48"/>
    </row>
    <row r="58" spans="2:15" ht="19.5" customHeight="1">
      <c r="B58" s="65" t="s">
        <v>46</v>
      </c>
      <c r="C58" s="65"/>
      <c r="D58" s="65"/>
      <c r="E58" s="65"/>
      <c r="F58" s="65"/>
      <c r="G58" s="65"/>
      <c r="H58" s="40"/>
      <c r="I58" s="64"/>
      <c r="J58" s="64"/>
      <c r="K58" s="47"/>
      <c r="L58" s="48"/>
      <c r="M58" s="48"/>
      <c r="N58" s="48"/>
      <c r="O58" s="48"/>
    </row>
    <row r="59" spans="2:15" ht="19.5" customHeight="1">
      <c r="B59" s="65"/>
      <c r="C59" s="65"/>
      <c r="D59" s="65"/>
      <c r="E59" s="65"/>
      <c r="F59" s="65"/>
      <c r="G59" s="65"/>
      <c r="H59" s="40"/>
      <c r="I59" s="64"/>
      <c r="J59" s="64"/>
      <c r="K59" s="47"/>
      <c r="L59" s="48"/>
      <c r="M59" s="48"/>
      <c r="N59" s="48"/>
      <c r="O59" s="48"/>
    </row>
    <row r="60" spans="2:15" ht="19.5" customHeight="1">
      <c r="B60" s="51"/>
      <c r="C60" s="51"/>
      <c r="D60" s="51"/>
      <c r="E60" s="52"/>
      <c r="F60" s="52"/>
      <c r="G60" s="52"/>
      <c r="K60" s="48"/>
      <c r="L60" s="48"/>
      <c r="M60" s="48"/>
      <c r="N60" s="48"/>
      <c r="O60" s="48"/>
    </row>
    <row r="61" spans="2:15" ht="19.5" customHeight="1">
      <c r="B61" s="53"/>
      <c r="C61" s="53"/>
      <c r="D61" s="53"/>
      <c r="E61" s="53"/>
      <c r="F61" s="53"/>
      <c r="G61" s="53"/>
      <c r="K61" s="48"/>
      <c r="L61" s="48"/>
      <c r="M61" s="48"/>
      <c r="N61" s="48"/>
      <c r="O61" s="48"/>
    </row>
    <row r="62" spans="2:15" ht="19.5" customHeight="1">
      <c r="B62" s="53"/>
      <c r="C62" s="53"/>
      <c r="D62" s="53"/>
      <c r="E62" s="53"/>
      <c r="F62" s="53"/>
      <c r="G62" s="53"/>
      <c r="K62" s="48"/>
      <c r="L62" s="48"/>
      <c r="M62" s="48"/>
      <c r="N62" s="48"/>
      <c r="O62" s="48"/>
    </row>
    <row r="63" spans="2:7" ht="19.5" customHeight="1">
      <c r="B63" s="54"/>
      <c r="C63" s="54"/>
      <c r="D63" s="54"/>
      <c r="E63" s="54"/>
      <c r="F63" s="54"/>
      <c r="G63" s="54"/>
    </row>
    <row r="64" spans="2:7" ht="12.75" customHeight="1">
      <c r="B64" s="54"/>
      <c r="C64" s="54"/>
      <c r="D64" s="54"/>
      <c r="E64" s="54"/>
      <c r="F64" s="54"/>
      <c r="G64" s="54"/>
    </row>
    <row r="65" spans="2:7" ht="15">
      <c r="B65" s="54"/>
      <c r="C65" s="54"/>
      <c r="D65" s="54"/>
      <c r="E65" s="54"/>
      <c r="F65" s="54"/>
      <c r="G65" s="54"/>
    </row>
    <row r="66" spans="2:7" ht="18.75" customHeight="1">
      <c r="B66" s="54"/>
      <c r="C66" s="55"/>
      <c r="D66" s="56"/>
      <c r="E66" s="55"/>
      <c r="F66" s="54"/>
      <c r="G66" s="54"/>
    </row>
    <row r="67" spans="2:7" ht="15" customHeight="1">
      <c r="B67" s="57"/>
      <c r="C67" s="55"/>
      <c r="D67" s="56"/>
      <c r="E67" s="55"/>
      <c r="F67" s="54"/>
      <c r="G67" s="54"/>
    </row>
    <row r="68" spans="2:7" ht="15">
      <c r="B68" s="58"/>
      <c r="C68" s="58"/>
      <c r="D68" s="58"/>
      <c r="E68" s="58"/>
      <c r="F68" s="53"/>
      <c r="G68" s="53"/>
    </row>
    <row r="69" spans="2:9" ht="20.25">
      <c r="B69" s="59"/>
      <c r="C69" s="60"/>
      <c r="D69" s="60"/>
      <c r="E69" s="60"/>
      <c r="F69" s="60"/>
      <c r="G69" s="60"/>
      <c r="H69" s="60"/>
      <c r="I69" s="60"/>
    </row>
  </sheetData>
  <sheetProtection selectLockedCells="1" selectUnlockedCells="1"/>
  <mergeCells count="38">
    <mergeCell ref="J1:K2"/>
    <mergeCell ref="I14:J14"/>
    <mergeCell ref="B17:B18"/>
    <mergeCell ref="C17:G17"/>
    <mergeCell ref="B19:G19"/>
    <mergeCell ref="B26:G26"/>
    <mergeCell ref="I26:J26"/>
    <mergeCell ref="I27:J27"/>
    <mergeCell ref="I28:J28"/>
    <mergeCell ref="I29:J29"/>
    <mergeCell ref="I30:J30"/>
    <mergeCell ref="I31:J31"/>
    <mergeCell ref="I32:J32"/>
    <mergeCell ref="B33:G33"/>
    <mergeCell ref="I33:J33"/>
    <mergeCell ref="N33:Q33"/>
    <mergeCell ref="I34:J34"/>
    <mergeCell ref="N34:Q34"/>
    <mergeCell ref="N35:Q35"/>
    <mergeCell ref="I47:J53"/>
    <mergeCell ref="B48:G48"/>
    <mergeCell ref="N49:O49"/>
    <mergeCell ref="N36:Q36"/>
    <mergeCell ref="B37:G37"/>
    <mergeCell ref="N37:Q37"/>
    <mergeCell ref="B38:G38"/>
    <mergeCell ref="N38:Q38"/>
    <mergeCell ref="I39:J40"/>
    <mergeCell ref="B53:G53"/>
    <mergeCell ref="I56:J59"/>
    <mergeCell ref="B58:G59"/>
    <mergeCell ref="N41:O41"/>
    <mergeCell ref="N42:O42"/>
    <mergeCell ref="B43:G43"/>
    <mergeCell ref="N43:O43"/>
    <mergeCell ref="N44:O45"/>
    <mergeCell ref="I46:J46"/>
    <mergeCell ref="N46:O48"/>
  </mergeCells>
  <printOptions horizontalCentered="1" verticalCentered="1"/>
  <pageMargins left="0.2361111111111111" right="0.19652777777777777" top="0.3541666666666667" bottom="0.31527777777777777" header="0.5118055555555555" footer="0.511805555555555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2012-02-14T07:56:21Z</cp:lastPrinted>
  <dcterms:created xsi:type="dcterms:W3CDTF">2012-02-13T13:30:10Z</dcterms:created>
  <dcterms:modified xsi:type="dcterms:W3CDTF">2012-02-14T08:07:58Z</dcterms:modified>
  <cp:category/>
  <cp:version/>
  <cp:contentType/>
  <cp:contentStatus/>
</cp:coreProperties>
</file>